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o\users2\m_toyama\Downloads\2024.01.17 【129(月)期限】公営企業に係る経営比較分析表（令和４年度決算）の分析等について\"/>
    </mc:Choice>
  </mc:AlternateContent>
  <workbookProtection workbookAlgorithmName="SHA-512" workbookHashValue="J9b7yHELhA645bM76vk4C0cI/U1FhIHViS+aYZu1dai77bhb1D6nSo6PsVok1v4rOp5YzvQ+oJ3AP31HCIR1wQ==" workbookSaltValue="yN4P4h3UPy6WrgnwLNdB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<sst xmlns="http://schemas.openxmlformats.org/spreadsheetml/2006/main" count="228" uniqueCount="116">
  <si>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</si>
  <si>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</si>
  <si>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</si>
  <si>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</si>
  <si>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</si>
  <si>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</si>
  <si>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</si>
  <si>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</si>
  <si>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</si>
  <si>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</si>
  <si>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</si>
  <si>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</si>
  <si>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</si>
  <si>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</si>
  <si>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</si>
  <si>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</si>
  <si>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</si>
  <si>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</si>
  <si>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</si>
  <si>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</si>
  <si>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</si>
  <si>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</si>
  <si>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</si>
  <si>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</si>
  <si>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</si>
  <si>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</si>
  <si>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</si>
  <si>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</si>
  <si>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</si>
  <si>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</si>
  <si>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</si>
  <si>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</si>
  <si>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</si>
  <si>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</si>
  <si>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</si>
  <si>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</si>
  <si>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</si>
  <si>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</si>
  <si>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</si>
  <si>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</si>
  <si>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</si>
  <si>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</si>
  <si>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</si>
  <si>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</si>
  <si>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</si>
  <si>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</si>
  <si>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</si>
  <si>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</si>
  <si>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</si>
  <si>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</si>
  <si>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</si>
  <si>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</si>
  <si>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</si>
  <si>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</si>
  <si>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</si>
  <si>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</si>
  <si>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</si>
  <si>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</si>
  <si>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</si>
  <si>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</si>
  <si>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</si>
  <si>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</si>
  <si>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</si>
  <si>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</si>
  <si>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</si>
  <si>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</si>
  <si>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</si>
  <si>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</si>
  <si>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</si>
  <si>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</si>
  <si>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</si>
  <si>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</si>
  <si>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</si>
  <si>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</si>
  <si>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</si>
  <si>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</si>
  <si>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</si>
  <si>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</si>
  <si>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</si>
  <si>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</si>
  <si>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</si>
  <si>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</si>
  <si>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</si>
  <si>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</si>
  <si>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</si>
  <si>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</si>
  <si>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</si>
  <si>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</si>
  <si>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</si>
  <si>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</si>
  <si>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</si>
  <si>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</si>
  <si>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</si>
  <si>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</si>
  <si>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</si>
  <si>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</si>
  <si>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</si>
  <si>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</si>
  <si>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</si>
  <si>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</si>
  <si>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</si>
  <si>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</si>
  <si>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</si>
  <si>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</si>
  <si>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</si>
  <si>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</si>
  <si>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</si>
  <si>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</si>
  <si>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</si>
  <si>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</si>
  <si>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</si>
  <si>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</si>
  <si>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</si>
  <si>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【健全性】
・経常収支比率及び料金回収率は安定して100％を超え、類似団体・全国平均を上回っている。これは、業務の効率化や人件費の抑制による経常費用の減少と共に、安定的に営業収益の確保が出来ているためである。
　また、この結果、流動比率も類似団体・全国平均を大きく上回り、十分な支払い能力を有しているといえる。
　このことは、一定程度の評価が出来る反面、施設・管路更新投資額や人件費が低いことや人口減少に伴う給水収益の減少が伺え、今後、安定供給やサービス水準への影響が懸念される。
　このため、安定的な事業運営を行うためにも、業務の効率化や水道料金改定を踏まえた事業運営全体の見直しが必要である。
【効率性】
・施設利用率が類似団体・全国平均より低いが、これは、将来の水需要予測をもとに整備した配水施設の能力と、実際の配水量との間に乖離があるためである。また、市町村合併により、市内の配水施設が多く点在し、かつ各配水区域ブロックが小さいことなども要因の一つである。
　今後、人口減少等による給水量の減少が予測されるため、将来の水需要予測に沿った効率的な配水区域の再編・施設統廃合を推進していく。</t>
    <rPh sb="54" eb="56">
      <t>ギョウム</t>
    </rPh>
    <rPh sb="57" eb="60">
      <t>コウリツカ</t>
    </rPh>
    <rPh sb="61" eb="64">
      <t>ジンケンヒ</t>
    </rPh>
    <rPh sb="65" eb="67">
      <t>ヨクセイ</t>
    </rPh>
    <rPh sb="78" eb="79">
      <t>トモ</t>
    </rPh>
    <rPh sb="197" eb="199">
      <t>ジンコウ</t>
    </rPh>
    <rPh sb="199" eb="201">
      <t>ゲンショウ</t>
    </rPh>
    <rPh sb="202" eb="203">
      <t>トモナ</t>
    </rPh>
    <rPh sb="204" eb="206">
      <t>キュウスイ</t>
    </rPh>
    <rPh sb="206" eb="208">
      <t>シュウエキ</t>
    </rPh>
    <rPh sb="209" eb="211">
      <t>ゲンショウ</t>
    </rPh>
    <rPh sb="263" eb="265">
      <t>ギョウム</t>
    </rPh>
    <rPh sb="266" eb="269">
      <t>コウリツカ</t>
    </rPh>
    <rPh sb="270" eb="272">
      <t>スイドウ</t>
    </rPh>
    <rPh sb="272" eb="274">
      <t>リョウキン</t>
    </rPh>
    <rPh sb="274" eb="276">
      <t>カイテイ</t>
    </rPh>
    <rPh sb="277" eb="278">
      <t>フ</t>
    </rPh>
    <rPh sb="292" eb="294">
      <t>ヒツヨウ</t>
    </rPh>
    <rPh sb="470" eb="471">
      <t>ソ</t>
    </rPh>
    <phoneticPr fontId="4"/>
  </si>
  <si>
    <t>・近年の管路更新事業が低迷しているために減価償却率も上昇傾向であることから、管路全体の老朽化が進んでいると考えられる。
　一方で、将来の水需要が減少する状況下で、財政状況も厳しくなることが予測されることから、更新率を上げるだけではなく、適正な更新口径（ダウンサイジング）による事業費削減を踏まえた投資計画の推進が必要である。</t>
    <rPh sb="153" eb="155">
      <t>スイシン</t>
    </rPh>
    <rPh sb="156" eb="158">
      <t>ヒツヨウ</t>
    </rPh>
    <phoneticPr fontId="4"/>
  </si>
  <si>
    <t>・将来の水需要に基づき、適正かつ効率的な施設能力への配水区域再編・施設統廃合・ダウンサイジングの取り組みを推進し、維持管理費や事業費を抑制する必要がある。また、施設更新時期の見直しやサービス水準の確保による官民連携の推進など、「湖西市新水道ビジョン」に基づく取り組みを推進していく。</t>
    <rPh sb="8" eb="9">
      <t>モト</t>
    </rPh>
    <rPh sb="48" eb="49">
      <t>ト</t>
    </rPh>
    <rPh sb="50" eb="51">
      <t>ク</t>
    </rPh>
    <rPh sb="53" eb="55">
      <t>スイシン</t>
    </rPh>
    <rPh sb="108" eb="11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</si>
</sst>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0.56999999999999995</c:v>
                </c:pt>
                <c:pt idx="1">
                  <c:v>0.55000000000000004</c:v>
                </c:pt>
                <c:pt idx="2">
                  <c:v>0.23</c:v>
                </c:pt>
                <c:pt idx="3">
                  <c:v>0.9</c:v>
                </c:pt>
                <c:pt idx="4">
                  <c:v>1.54</c:v>
                </c:pt>
              </c:numCache>
            </c:numRef>
          </c:val>
          <c:extLst>
            <c:ext xmlns:c16="http://schemas.microsoft.com/office/drawing/2014/chart" uri="{C3380CC4-5D6E-409C-BE32-E72D297353CC}">
              <c16:uniqueId val="{00000000-AAC2-4CFB-A927-11FDF9EA7E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AC2-4CFB-A927-11FDF9EA7E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53.17</c:v>
                </c:pt>
                <c:pt idx="1">
                  <c:v>52.53</c:v>
                </c:pt>
                <c:pt idx="2">
                  <c:v>53.22</c:v>
                </c:pt>
                <c:pt idx="3">
                  <c:v>51.44</c:v>
                </c:pt>
                <c:pt idx="4">
                  <c:v>50.59</c:v>
                </c:pt>
              </c:numCache>
            </c:numRef>
          </c:val>
          <c:extLst>
            <c:ext xmlns:c16="http://schemas.microsoft.com/office/drawing/2014/chart" uri="{C3380CC4-5D6E-409C-BE32-E72D297353CC}">
              <c16:uniqueId val="{00000000-EDB3-4CD4-9154-8A60BC7E7F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EDB3-4CD4-9154-8A60BC7E7F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90.45</c:v>
                </c:pt>
                <c:pt idx="1">
                  <c:v>90.9</c:v>
                </c:pt>
                <c:pt idx="2">
                  <c:v>91.38</c:v>
                </c:pt>
                <c:pt idx="3">
                  <c:v>95.75</c:v>
                </c:pt>
                <c:pt idx="4">
                  <c:v>92.84</c:v>
                </c:pt>
              </c:numCache>
            </c:numRef>
          </c:val>
          <c:extLst>
            <c:ext xmlns:c16="http://schemas.microsoft.com/office/drawing/2014/chart" uri="{C3380CC4-5D6E-409C-BE32-E72D297353CC}">
              <c16:uniqueId val="{00000000-F765-4F15-BABF-154DB1C7F3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765-4F15-BABF-154DB1C7F3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118.46</c:v>
                </c:pt>
                <c:pt idx="1">
                  <c:v>120.41</c:v>
                </c:pt>
                <c:pt idx="2">
                  <c:v>119.69</c:v>
                </c:pt>
                <c:pt idx="3">
                  <c:v>116.51</c:v>
                </c:pt>
                <c:pt idx="4">
                  <c:v>115.18</c:v>
                </c:pt>
              </c:numCache>
            </c:numRef>
          </c:val>
          <c:extLst>
            <c:ext xmlns:c16="http://schemas.microsoft.com/office/drawing/2014/chart" uri="{C3380CC4-5D6E-409C-BE32-E72D297353CC}">
              <c16:uniqueId val="{00000000-577A-4F38-9C52-B0702C64D0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577A-4F38-9C52-B0702C64D0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48.69</c:v>
                </c:pt>
                <c:pt idx="1">
                  <c:v>50.24</c:v>
                </c:pt>
                <c:pt idx="2">
                  <c:v>51.69</c:v>
                </c:pt>
                <c:pt idx="3">
                  <c:v>52.45</c:v>
                </c:pt>
                <c:pt idx="4">
                  <c:v>52.63</c:v>
                </c:pt>
              </c:numCache>
            </c:numRef>
          </c:val>
          <c:extLst>
            <c:ext xmlns:c16="http://schemas.microsoft.com/office/drawing/2014/chart" uri="{C3380CC4-5D6E-409C-BE32-E72D297353CC}">
              <c16:uniqueId val="{00000000-EADC-4081-BAEA-B862917B73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EADC-4081-BAEA-B862917B73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formatCode="#,##0.00;&quot;△&quot;#,##0.00;&quot;-&quot;">
                  <c:v>1.19</c:v>
                </c:pt>
              </c:numCache>
            </c:numRef>
          </c:val>
          <c:extLst>
            <c:ext xmlns:c16="http://schemas.microsoft.com/office/drawing/2014/chart" uri="{C3380CC4-5D6E-409C-BE32-E72D297353CC}">
              <c16:uniqueId val="{00000000-5880-41A6-82BE-5E3E72A78F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880-41A6-82BE-5E3E72A78F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D6-4EE6-A657-4E144DA9F4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57D6-4EE6-A657-4E144DA9F4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860.85</c:v>
                </c:pt>
                <c:pt idx="1">
                  <c:v>665.43</c:v>
                </c:pt>
                <c:pt idx="2">
                  <c:v>895.21</c:v>
                </c:pt>
                <c:pt idx="3">
                  <c:v>709.15</c:v>
                </c:pt>
                <c:pt idx="4">
                  <c:v>1079.1099999999999</c:v>
                </c:pt>
              </c:numCache>
            </c:numRef>
          </c:val>
          <c:extLst>
            <c:ext xmlns:c16="http://schemas.microsoft.com/office/drawing/2014/chart" uri="{C3380CC4-5D6E-409C-BE32-E72D297353CC}">
              <c16:uniqueId val="{00000000-41E0-453B-8597-B0966307F1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41E0-453B-8597-B0966307F1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66.319999999999993</c:v>
                </c:pt>
                <c:pt idx="1">
                  <c:v>54.6</c:v>
                </c:pt>
                <c:pt idx="2">
                  <c:v>48.55</c:v>
                </c:pt>
                <c:pt idx="3">
                  <c:v>36.89</c:v>
                </c:pt>
                <c:pt idx="4">
                  <c:v>46.16</c:v>
                </c:pt>
              </c:numCache>
            </c:numRef>
          </c:val>
          <c:extLst>
            <c:ext xmlns:c16="http://schemas.microsoft.com/office/drawing/2014/chart" uri="{C3380CC4-5D6E-409C-BE32-E72D297353CC}">
              <c16:uniqueId val="{00000000-A4F9-4D82-BB25-408A48C9D3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4F9-4D82-BB25-408A48C9D3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116.1</c:v>
                </c:pt>
                <c:pt idx="1">
                  <c:v>117.99</c:v>
                </c:pt>
                <c:pt idx="2">
                  <c:v>113.35</c:v>
                </c:pt>
                <c:pt idx="3">
                  <c:v>114.22</c:v>
                </c:pt>
                <c:pt idx="4">
                  <c:v>112.88</c:v>
                </c:pt>
              </c:numCache>
            </c:numRef>
          </c:val>
          <c:extLst>
            <c:ext xmlns:c16="http://schemas.microsoft.com/office/drawing/2014/chart" uri="{C3380CC4-5D6E-409C-BE32-E72D297353CC}">
              <c16:uniqueId val="{00000000-9BC7-46A7-A7FB-BA552DA8AD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BC7-46A7-A7FB-BA552DA8AD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139.43</c:v>
                </c:pt>
                <c:pt idx="1">
                  <c:v>137.5</c:v>
                </c:pt>
                <c:pt idx="2">
                  <c:v>131.34</c:v>
                </c:pt>
                <c:pt idx="3">
                  <c:v>141.19</c:v>
                </c:pt>
                <c:pt idx="4">
                  <c:v>145.35</c:v>
                </c:pt>
              </c:numCache>
            </c:numRef>
          </c:val>
          <c:extLst>
            <c:ext xmlns:c16="http://schemas.microsoft.com/office/drawing/2014/chart" uri="{C3380CC4-5D6E-409C-BE32-E72D297353CC}">
              <c16:uniqueId val="{00000000-9B6C-4D3C-81EF-496641D92F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9B6C-4D3C-81EF-496641D92F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静岡県　湖西市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58400</v>
      </c>
      <c r="AM8" s="45"/>
      <c r="AN8" s="45"/>
      <c r="AO8" s="45"/>
      <c r="AP8" s="45"/>
      <c r="AQ8" s="45"/>
      <c r="AR8" s="45"/>
      <c r="AS8" s="45"/>
      <c r="AT8" s="46">
        <f>データ!$S$6</f>
        <v>86.56</v>
      </c>
      <c r="AU8" s="47"/>
      <c r="AV8" s="47"/>
      <c r="AW8" s="47"/>
      <c r="AX8" s="47"/>
      <c r="AY8" s="47"/>
      <c r="AZ8" s="47"/>
      <c r="BA8" s="47"/>
      <c r="BB8" s="48">
        <f>データ!$T$6</f>
        <v>674.68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94.69</v>
      </c>
      <c r="J10" s="47"/>
      <c r="K10" s="47"/>
      <c r="L10" s="47"/>
      <c r="M10" s="47"/>
      <c r="N10" s="47"/>
      <c r="O10" s="81"/>
      <c r="P10" s="48">
        <f>データ!$P$6</f>
        <v>99.64</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58021</v>
      </c>
      <c r="AM10" s="45"/>
      <c r="AN10" s="45"/>
      <c r="AO10" s="45"/>
      <c r="AP10" s="45"/>
      <c r="AQ10" s="45"/>
      <c r="AR10" s="45"/>
      <c r="AS10" s="45"/>
      <c r="AT10" s="46">
        <f>データ!$V$6</f>
        <v>57.09</v>
      </c>
      <c r="AU10" s="47"/>
      <c r="AV10" s="47"/>
      <c r="AW10" s="47"/>
      <c r="AX10" s="47"/>
      <c r="AY10" s="47"/>
      <c r="AZ10" s="47"/>
      <c r="BA10" s="47"/>
      <c r="BB10" s="48">
        <f>データ!$W$6</f>
        <v>1016.31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Nfg++CIfbPJALWupUy1hsvyR1O6EwJvmsYzgwy9DVROGA+BEl7zS6q8rFvEJBHUTB+7UzZU3+TIfhv6/pF6mw==" saltValue="qZDyGfC7bOyWtRXatcOB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222216</v>
      </c>
      <c r="D6" s="20">
        <f t="shared" si="3"/>
        <v>46</v>
      </c>
      <c r="E6" s="20">
        <f t="shared" si="3"/>
        <v>1</v>
      </c>
      <c r="F6" s="20">
        <f t="shared" si="3"/>
        <v>0</v>
      </c>
      <c r="G6" s="20">
        <f t="shared" si="3"/>
        <v>1</v>
      </c>
      <c r="H6" s="20" t="str">
        <f t="shared" si="3"/>
        <v>静岡県　湖西市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94.69</v>
      </c>
      <c r="P6" s="21">
        <f t="shared" si="3"/>
        <v>99.64</v>
      </c>
      <c r="Q6" s="21">
        <f t="shared" si="3"/>
        <v>2750</v>
      </c>
      <c r="R6" s="21">
        <f t="shared" si="3"/>
        <v>58400</v>
      </c>
      <c r="S6" s="21">
        <f t="shared" si="3"/>
        <v>86.56</v>
      </c>
      <c r="T6" s="21">
        <f t="shared" si="3"/>
        <v>674.68</v>
      </c>
      <c r="U6" s="21">
        <f t="shared" si="3"/>
        <v>58021</v>
      </c>
      <c r="V6" s="21">
        <f t="shared" si="3"/>
        <v>57.09</v>
      </c>
      <c r="W6" s="21">
        <f t="shared" si="3"/>
        <v>1016.31</v>
      </c>
      <c r="X6" s="22">
        <f>IF(X7="",NA(),X7)</f>
        <v>118.46</v>
      </c>
      <c r="Y6" s="22">
        <f t="shared" ref="Y6:AG6" si="4">IF(Y7="",NA(),Y7)</f>
        <v>120.41</v>
      </c>
      <c r="Z6" s="22">
        <f t="shared" si="4"/>
        <v>119.69</v>
      </c>
      <c r="AA6" s="22">
        <f t="shared" si="4"/>
        <v>116.51</v>
      </c>
      <c r="AB6" s="22">
        <f t="shared" si="4"/>
        <v>115.18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860.85</v>
      </c>
      <c r="AU6" s="22">
        <f t="shared" ref="AU6:BC6" si="6">IF(AU7="",NA(),AU7)</f>
        <v>665.43</v>
      </c>
      <c r="AV6" s="22">
        <f t="shared" si="6"/>
        <v>895.21</v>
      </c>
      <c r="AW6" s="22">
        <f t="shared" si="6"/>
        <v>709.15</v>
      </c>
      <c r="AX6" s="22">
        <f t="shared" si="6"/>
        <v>1079.1099999999999</v>
      </c>
      <c r="AY6" s="22">
        <f t="shared" si="6"/>
        <v>349.83</v>
      </c>
      <c r="AZ6" s="22">
        <f t="shared" si="6"/>
        <v>360.86</v>
      </c>
      <c r="BA6" s="22">
        <f t="shared" si="6"/>
        <v>350.79</v>
      </c>
      <c r="BB6" s="22">
        <f t="shared" si="6"/>
        <v>354.57</v>
      </c>
      <c r="BC6" s="22">
        <f t="shared" si="6"/>
        <v>357.74</v>
      </c>
      <c r="BD6" s="21" t="str">
        <f>IF(BD7="","",IF(BD7="-","【-】","【"&amp;SUBSTITUTE(TEXT(BD7,"#,##0.00"),"-","△")&amp;"】"))</f>
        <v>【252.29】</v>
      </c>
      <c r="BE6" s="22">
        <f>IF(BE7="",NA(),BE7)</f>
        <v>66.319999999999993</v>
      </c>
      <c r="BF6" s="22">
        <f t="shared" ref="BF6:BN6" si="7">IF(BF7="",NA(),BF7)</f>
        <v>54.6</v>
      </c>
      <c r="BG6" s="22">
        <f t="shared" si="7"/>
        <v>48.55</v>
      </c>
      <c r="BH6" s="22">
        <f t="shared" si="7"/>
        <v>36.89</v>
      </c>
      <c r="BI6" s="22">
        <f t="shared" si="7"/>
        <v>46.16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116.1</v>
      </c>
      <c r="BQ6" s="22">
        <f t="shared" ref="BQ6:BY6" si="8">IF(BQ7="",NA(),BQ7)</f>
        <v>117.99</v>
      </c>
      <c r="BR6" s="22">
        <f t="shared" si="8"/>
        <v>113.35</v>
      </c>
      <c r="BS6" s="22">
        <f t="shared" si="8"/>
        <v>114.22</v>
      </c>
      <c r="BT6" s="22">
        <f t="shared" si="8"/>
        <v>112.88</v>
      </c>
      <c r="BU6" s="22">
        <f t="shared" si="8"/>
        <v>103.54</v>
      </c>
      <c r="BV6" s="22">
        <f t="shared" si="8"/>
        <v>103.32</v>
      </c>
      <c r="BW6" s="22">
        <f t="shared" si="8"/>
        <v>100.85</v>
      </c>
      <c r="BX6" s="22">
        <f t="shared" si="8"/>
        <v>103.79</v>
      </c>
      <c r="BY6" s="22">
        <f t="shared" si="8"/>
        <v>98.3</v>
      </c>
      <c r="BZ6" s="21" t="str">
        <f>IF(BZ7="","",IF(BZ7="-","【-】","【"&amp;SUBSTITUTE(TEXT(BZ7,"#,##0.00"),"-","△")&amp;"】"))</f>
        <v>【97.47】</v>
      </c>
      <c r="CA6" s="22">
        <f>IF(CA7="",NA(),CA7)</f>
        <v>139.43</v>
      </c>
      <c r="CB6" s="22">
        <f t="shared" ref="CB6:CJ6" si="9">IF(CB7="",NA(),CB7)</f>
        <v>137.5</v>
      </c>
      <c r="CC6" s="22">
        <f t="shared" si="9"/>
        <v>131.34</v>
      </c>
      <c r="CD6" s="22">
        <f t="shared" si="9"/>
        <v>141.19</v>
      </c>
      <c r="CE6" s="22">
        <f t="shared" si="9"/>
        <v>145.35</v>
      </c>
      <c r="CF6" s="22">
        <f t="shared" si="9"/>
        <v>167.46</v>
      </c>
      <c r="CG6" s="22">
        <f t="shared" si="9"/>
        <v>168.56</v>
      </c>
      <c r="CH6" s="22">
        <f t="shared" si="9"/>
        <v>167.1</v>
      </c>
      <c r="CI6" s="22">
        <f t="shared" si="9"/>
        <v>167.86</v>
      </c>
      <c r="CJ6" s="22">
        <f t="shared" si="9"/>
        <v>173.68</v>
      </c>
      <c r="CK6" s="21" t="str">
        <f>IF(CK7="","",IF(CK7="-","【-】","【"&amp;SUBSTITUTE(TEXT(CK7,"#,##0.00"),"-","△")&amp;"】"))</f>
        <v>【174.75】</v>
      </c>
      <c r="CL6" s="22">
        <f>IF(CL7="",NA(),CL7)</f>
        <v>53.17</v>
      </c>
      <c r="CM6" s="22">
        <f t="shared" ref="CM6:CU6" si="10">IF(CM7="",NA(),CM7)</f>
        <v>52.53</v>
      </c>
      <c r="CN6" s="22">
        <f t="shared" si="10"/>
        <v>53.22</v>
      </c>
      <c r="CO6" s="22">
        <f t="shared" si="10"/>
        <v>51.44</v>
      </c>
      <c r="CP6" s="22">
        <f t="shared" si="10"/>
        <v>50.59</v>
      </c>
      <c r="CQ6" s="22">
        <f t="shared" si="10"/>
        <v>59.46</v>
      </c>
      <c r="CR6" s="22">
        <f t="shared" si="10"/>
        <v>59.51</v>
      </c>
      <c r="CS6" s="22">
        <f t="shared" si="10"/>
        <v>59.91</v>
      </c>
      <c r="CT6" s="22">
        <f t="shared" si="10"/>
        <v>59.4</v>
      </c>
      <c r="CU6" s="22">
        <f t="shared" si="10"/>
        <v>59.24</v>
      </c>
      <c r="CV6" s="21" t="str">
        <f>IF(CV7="","",IF(CV7="-","【-】","【"&amp;SUBSTITUTE(TEXT(CV7,"#,##0.00"),"-","△")&amp;"】"))</f>
        <v>【59.97】</v>
      </c>
      <c r="CW6" s="22">
        <f>IF(CW7="",NA(),CW7)</f>
        <v>90.45</v>
      </c>
      <c r="CX6" s="22">
        <f t="shared" ref="CX6:DF6" si="11">IF(CX7="",NA(),CX7)</f>
        <v>90.9</v>
      </c>
      <c r="CY6" s="22">
        <f t="shared" si="11"/>
        <v>91.38</v>
      </c>
      <c r="CZ6" s="22">
        <f t="shared" si="11"/>
        <v>95.75</v>
      </c>
      <c r="DA6" s="22">
        <f t="shared" si="11"/>
        <v>92.84</v>
      </c>
      <c r="DB6" s="22">
        <f t="shared" si="11"/>
        <v>87.41</v>
      </c>
      <c r="DC6" s="22">
        <f t="shared" si="11"/>
        <v>87.08</v>
      </c>
      <c r="DD6" s="22">
        <f t="shared" si="11"/>
        <v>87.26</v>
      </c>
      <c r="DE6" s="22">
        <f t="shared" si="11"/>
        <v>87.57</v>
      </c>
      <c r="DF6" s="22">
        <f t="shared" si="11"/>
        <v>87.26</v>
      </c>
      <c r="DG6" s="21" t="str">
        <f>IF(DG7="","",IF(DG7="-","【-】","【"&amp;SUBSTITUTE(TEXT(DG7,"#,##0.00"),"-","△")&amp;"】"))</f>
        <v>【89.76】</v>
      </c>
      <c r="DH6" s="22">
        <f>IF(DH7="",NA(),DH7)</f>
        <v>48.69</v>
      </c>
      <c r="DI6" s="22">
        <f t="shared" ref="DI6:DQ6" si="12">IF(DI7="",NA(),DI7)</f>
        <v>50.24</v>
      </c>
      <c r="DJ6" s="22">
        <f t="shared" si="12"/>
        <v>51.69</v>
      </c>
      <c r="DK6" s="22">
        <f t="shared" si="12"/>
        <v>52.45</v>
      </c>
      <c r="DL6" s="22">
        <f t="shared" si="12"/>
        <v>52.63</v>
      </c>
      <c r="DM6" s="22">
        <f t="shared" si="12"/>
        <v>47.62</v>
      </c>
      <c r="DN6" s="22">
        <f t="shared" si="12"/>
        <v>48.55</v>
      </c>
      <c r="DO6" s="22">
        <f t="shared" si="12"/>
        <v>49.2</v>
      </c>
      <c r="DP6" s="22">
        <f t="shared" si="12"/>
        <v>50.01</v>
      </c>
      <c r="DQ6" s="22">
        <f t="shared" si="12"/>
        <v>50.99</v>
      </c>
      <c r="DR6" s="21" t="str">
        <f>IF(DR7="","",IF(DR7="-","【-】","【"&amp;SUBSTITUTE(TEXT(DR7,"#,##0.00"),"-","△")&amp;"】"))</f>
        <v>【51.51】</v>
      </c>
      <c r="DS6" s="21">
        <f>IF(DS7="",NA(),DS7)</f>
        <v>0</v>
      </c>
      <c r="DT6" s="21">
        <f t="shared" ref="DT6:EB6" si="13">IF(DT7="",NA(),DT7)</f>
        <v>0</v>
      </c>
      <c r="DU6" s="21">
        <f t="shared" si="13"/>
        <v>0</v>
      </c>
      <c r="DV6" s="21">
        <f t="shared" si="13"/>
        <v>0</v>
      </c>
      <c r="DW6" s="22">
        <f t="shared" si="13"/>
        <v>1.19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0.56999999999999995</v>
      </c>
      <c r="EE6" s="22">
        <f t="shared" ref="EE6:EM6" si="14">IF(EE7="",NA(),EE7)</f>
        <v>0.55000000000000004</v>
      </c>
      <c r="EF6" s="22">
        <f t="shared" si="14"/>
        <v>0.23</v>
      </c>
      <c r="EG6" s="22">
        <f t="shared" si="14"/>
        <v>0.9</v>
      </c>
      <c r="EH6" s="22">
        <f t="shared" si="14"/>
        <v>1.54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222216</v>
      </c>
      <c r="D7" s="24">
        <v>46</v>
      </c>
      <c r="E7" s="24">
        <v>1</v>
      </c>
      <c r="F7" s="24">
        <v>0</v>
      </c>
      <c r="G7" s="24">
        <v>1</v>
      </c>
      <c r="H7" s="24" t="s">
        <v>93</v>
      </c>
      <c r="I7" s="24" t="s">
        <v>94</v>
      </c>
      <c r="J7" s="24" t="s">
        <v>95</v>
      </c>
      <c r="K7" s="24" t="s">
        <v>96</v>
      </c>
      <c r="L7" s="24" t="s">
        <v>97</v>
      </c>
      <c r="M7" s="24" t="s">
        <v>98</v>
      </c>
      <c r="N7" s="25" t="s">
        <v>99</v>
      </c>
      <c r="O7" s="25">
        <v>94.69</v>
      </c>
      <c r="P7" s="25">
        <v>99.64</v>
      </c>
      <c r="Q7" s="25">
        <v>2750</v>
      </c>
      <c r="R7" s="25">
        <v>58400</v>
      </c>
      <c r="S7" s="25">
        <v>86.56</v>
      </c>
      <c r="T7" s="25">
        <v>674.68</v>
      </c>
      <c r="U7" s="25">
        <v>58021</v>
      </c>
      <c r="V7" s="25">
        <v>57.09</v>
      </c>
      <c r="W7" s="25">
        <v>1016.31</v>
      </c>
      <c r="X7" s="25">
        <v>118.46</v>
      </c>
      <c r="Y7" s="25">
        <v>120.41</v>
      </c>
      <c r="Z7" s="25">
        <v>119.69</v>
      </c>
      <c r="AA7" s="25">
        <v>116.51</v>
      </c>
      <c r="AB7" s="25">
        <v>115.18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860.85</v>
      </c>
      <c r="AU7" s="25">
        <v>665.43</v>
      </c>
      <c r="AV7" s="25">
        <v>895.21</v>
      </c>
      <c r="AW7" s="25">
        <v>709.15</v>
      </c>
      <c r="AX7" s="25">
        <v>1079.1099999999999</v>
      </c>
      <c r="AY7" s="25">
        <v>349.83</v>
      </c>
      <c r="AZ7" s="25">
        <v>360.86</v>
      </c>
      <c r="BA7" s="25">
        <v>350.79</v>
      </c>
      <c r="BB7" s="25">
        <v>354.57</v>
      </c>
      <c r="BC7" s="25">
        <v>357.74</v>
      </c>
      <c r="BD7" s="25">
        <v>252.29</v>
      </c>
      <c r="BE7" s="25">
        <v>66.319999999999993</v>
      </c>
      <c r="BF7" s="25">
        <v>54.6</v>
      </c>
      <c r="BG7" s="25">
        <v>48.55</v>
      </c>
      <c r="BH7" s="25">
        <v>36.89</v>
      </c>
      <c r="BI7" s="25">
        <v>46.16</v>
      </c>
      <c r="BJ7" s="25">
        <v>314.87</v>
      </c>
      <c r="BK7" s="25">
        <v>309.27999999999997</v>
      </c>
      <c r="BL7" s="25">
        <v>322.92</v>
      </c>
      <c r="BM7" s="25">
        <v>303.45999999999998</v>
      </c>
      <c r="BN7" s="25">
        <v>307.27999999999997</v>
      </c>
      <c r="BO7" s="25">
        <v>268.07</v>
      </c>
      <c r="BP7" s="25">
        <v>116.1</v>
      </c>
      <c r="BQ7" s="25">
        <v>117.99</v>
      </c>
      <c r="BR7" s="25">
        <v>113.35</v>
      </c>
      <c r="BS7" s="25">
        <v>114.22</v>
      </c>
      <c r="BT7" s="25">
        <v>112.88</v>
      </c>
      <c r="BU7" s="25">
        <v>103.54</v>
      </c>
      <c r="BV7" s="25">
        <v>103.32</v>
      </c>
      <c r="BW7" s="25">
        <v>100.85</v>
      </c>
      <c r="BX7" s="25">
        <v>103.79</v>
      </c>
      <c r="BY7" s="25">
        <v>98.3</v>
      </c>
      <c r="BZ7" s="25">
        <v>97.47</v>
      </c>
      <c r="CA7" s="25">
        <v>139.43</v>
      </c>
      <c r="CB7" s="25">
        <v>137.5</v>
      </c>
      <c r="CC7" s="25">
        <v>131.34</v>
      </c>
      <c r="CD7" s="25">
        <v>141.19</v>
      </c>
      <c r="CE7" s="25">
        <v>145.35</v>
      </c>
      <c r="CF7" s="25">
        <v>167.46</v>
      </c>
      <c r="CG7" s="25">
        <v>168.56</v>
      </c>
      <c r="CH7" s="25">
        <v>167.1</v>
      </c>
      <c r="CI7" s="25">
        <v>167.86</v>
      </c>
      <c r="CJ7" s="25">
        <v>173.68</v>
      </c>
      <c r="CK7" s="25">
        <v>174.75</v>
      </c>
      <c r="CL7" s="25">
        <v>53.17</v>
      </c>
      <c r="CM7" s="25">
        <v>52.53</v>
      </c>
      <c r="CN7" s="25">
        <v>53.22</v>
      </c>
      <c r="CO7" s="25">
        <v>51.44</v>
      </c>
      <c r="CP7" s="25">
        <v>50.59</v>
      </c>
      <c r="CQ7" s="25">
        <v>59.46</v>
      </c>
      <c r="CR7" s="25">
        <v>59.51</v>
      </c>
      <c r="CS7" s="25">
        <v>59.91</v>
      </c>
      <c r="CT7" s="25">
        <v>59.4</v>
      </c>
      <c r="CU7" s="25">
        <v>59.24</v>
      </c>
      <c r="CV7" s="25">
        <v>59.97</v>
      </c>
      <c r="CW7" s="25">
        <v>90.45</v>
      </c>
      <c r="CX7" s="25">
        <v>90.9</v>
      </c>
      <c r="CY7" s="25">
        <v>91.38</v>
      </c>
      <c r="CZ7" s="25">
        <v>95.75</v>
      </c>
      <c r="DA7" s="25">
        <v>92.84</v>
      </c>
      <c r="DB7" s="25">
        <v>87.41</v>
      </c>
      <c r="DC7" s="25">
        <v>87.08</v>
      </c>
      <c r="DD7" s="25">
        <v>87.26</v>
      </c>
      <c r="DE7" s="25">
        <v>87.57</v>
      </c>
      <c r="DF7" s="25">
        <v>87.26</v>
      </c>
      <c r="DG7" s="25">
        <v>89.76</v>
      </c>
      <c r="DH7" s="25">
        <v>48.69</v>
      </c>
      <c r="DI7" s="25">
        <v>50.24</v>
      </c>
      <c r="DJ7" s="25">
        <v>51.69</v>
      </c>
      <c r="DK7" s="25">
        <v>52.45</v>
      </c>
      <c r="DL7" s="25">
        <v>52.63</v>
      </c>
      <c r="DM7" s="25">
        <v>47.62</v>
      </c>
      <c r="DN7" s="25">
        <v>48.55</v>
      </c>
      <c r="DO7" s="25">
        <v>49.2</v>
      </c>
      <c r="DP7" s="25">
        <v>50.01</v>
      </c>
      <c r="DQ7" s="25">
        <v>50.99</v>
      </c>
      <c r="DR7" s="25">
        <v>51.51</v>
      </c>
      <c r="DS7" s="25">
        <v>0</v>
      </c>
      <c r="DT7" s="25">
        <v>0</v>
      </c>
      <c r="DU7" s="25">
        <v>0</v>
      </c>
      <c r="DV7" s="25">
        <v>0</v>
      </c>
      <c r="DW7" s="25">
        <v>1.19</v>
      </c>
      <c r="DX7" s="25">
        <v>16.27</v>
      </c>
      <c r="DY7" s="25">
        <v>17.11</v>
      </c>
      <c r="DZ7" s="25">
        <v>18.329999999999998</v>
      </c>
      <c r="EA7" s="25">
        <v>20.27</v>
      </c>
      <c r="EB7" s="25">
        <v>21.69</v>
      </c>
      <c r="EC7" s="25">
        <v>23.75</v>
      </c>
      <c r="ED7" s="25">
        <v>0.56999999999999995</v>
      </c>
      <c r="EE7" s="25">
        <v>0.55000000000000004</v>
      </c>
      <c r="EF7" s="25">
        <v>0.23</v>
      </c>
      <c r="EG7" s="25">
        <v>0.9</v>
      </c>
      <c r="EH7" s="25">
        <v>1.54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