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110_DX推進\110_プロジェクトチーム\110_書かない窓口PT\令和7年度(令和10年度末廃棄)\03窓口DXSaaS導入（RFI、RFP、契約、開発）\03RFP\01RFP公開\"/>
    </mc:Choice>
  </mc:AlternateContent>
  <bookViews>
    <workbookView xWindow="2160" yWindow="3600" windowWidth="26640" windowHeight="6945" tabRatio="744" activeTab="3"/>
  </bookViews>
  <sheets>
    <sheet name="総括表" sheetId="1" state="hidden" r:id="rId1"/>
    <sheet name="価格評価（一次）" sheetId="6" state="hidden" r:id="rId2"/>
    <sheet name="【参考】価格評価（一次・技術点方式）" sheetId="11" state="hidden" r:id="rId3"/>
    <sheet name="一次審査（必須要件）" sheetId="30" r:id="rId4"/>
    <sheet name="評価シート（二次）" sheetId="3" state="hidden" r:id="rId5"/>
    <sheet name="評価シート（二次）プレゼン" sheetId="4" state="hidden" r:id="rId6"/>
    <sheet name="一次審査（提案事項）" sheetId="31" r:id="rId7"/>
    <sheet name="一次審査（価格） " sheetId="28" r:id="rId8"/>
    <sheet name="合計点" sheetId="27" r:id="rId9"/>
  </sheets>
  <definedNames>
    <definedName name="_Toc111457377" localSheetId="3">'一次審査（必須要件）'!#REF!</definedName>
    <definedName name="_Toc25852075" localSheetId="3">'一次審査（必須要件）'!#REF!</definedName>
    <definedName name="_Toc25852080" localSheetId="3">'一次審査（必須要件）'!#REF!</definedName>
    <definedName name="_Toc25852089" localSheetId="3">'一次審査（必須要件）'!#REF!</definedName>
    <definedName name="_Toc25852095" localSheetId="3">'一次審査（必須要件）'!#REF!</definedName>
    <definedName name="_xlnm.Print_Area" localSheetId="2">'【参考】価格評価（一次・技術点方式）'!$B$2:$V$10</definedName>
    <definedName name="_xlnm.Print_Area" localSheetId="7">'一次審査（価格） '!$A$1:$E$9</definedName>
    <definedName name="_xlnm.Print_Area" localSheetId="6">'一次審査（提案事項）'!$A$1:$L$22</definedName>
    <definedName name="_xlnm.Print_Area" localSheetId="3">'一次審査（必須要件）'!$A$1:$L$31</definedName>
    <definedName name="_xlnm.Print_Area" localSheetId="8">合計点!$A$1:$B$8</definedName>
    <definedName name="_xlnm.Print_Area" localSheetId="4">'評価シート（二次）'!$B$2:$V$17</definedName>
    <definedName name="_xlnm.Print_Titles" localSheetId="2">'【参考】価格評価（一次・技術点方式）'!$2:$3</definedName>
    <definedName name="_xlnm.Print_Titles" localSheetId="7">'一次審査（価格） '!$1:$5</definedName>
    <definedName name="_xlnm.Print_Titles" localSheetId="3">'一次審査（必須要件）'!$1:$4</definedName>
    <definedName name="_xlnm.Print_Titles" localSheetId="4">'評価シート（二次）'!$2:$3</definedName>
    <definedName name="Z_E11DC4BA_A4D5_4BF2_B1FB_EFF55DBD6666_.wvu.Cols" localSheetId="2" hidden="1">'【参考】価格評価（一次・技術点方式）'!$F:$F,'【参考】価格評価（一次・技術点方式）'!$U:$V</definedName>
    <definedName name="Z_E11DC4BA_A4D5_4BF2_B1FB_EFF55DBD6666_.wvu.Cols" localSheetId="7" hidden="1">'一次審査（価格） '!#REF!,'一次審査（価格） '!#REF!</definedName>
    <definedName name="Z_E11DC4BA_A4D5_4BF2_B1FB_EFF55DBD6666_.wvu.Cols" localSheetId="4" hidden="1">'評価シート（二次）'!$F:$F,'評価シート（二次）'!$U:$V</definedName>
    <definedName name="Z_E11DC4BA_A4D5_4BF2_B1FB_EFF55DBD6666_.wvu.PrintArea" localSheetId="2" hidden="1">'【参考】価格評価（一次・技術点方式）'!$B$2:$V$10</definedName>
    <definedName name="Z_E11DC4BA_A4D5_4BF2_B1FB_EFF55DBD6666_.wvu.PrintArea" localSheetId="7" hidden="1">'一次審査（価格） '!$A$1:$E$8</definedName>
    <definedName name="Z_E11DC4BA_A4D5_4BF2_B1FB_EFF55DBD6666_.wvu.PrintArea" localSheetId="4" hidden="1">'評価シート（二次）'!$B$2:$V$17</definedName>
    <definedName name="Z_E11DC4BA_A4D5_4BF2_B1FB_EFF55DBD6666_.wvu.PrintTitles" localSheetId="2" hidden="1">'【参考】価格評価（一次・技術点方式）'!$2:$3</definedName>
    <definedName name="Z_E11DC4BA_A4D5_4BF2_B1FB_EFF55DBD6666_.wvu.PrintTitles" localSheetId="7" hidden="1">'一次審査（価格） '!$1:$3</definedName>
    <definedName name="Z_E11DC4BA_A4D5_4BF2_B1FB_EFF55DBD6666_.wvu.PrintTitles" localSheetId="4" hidden="1">'評価シート（二次）'!$2:$3</definedName>
  </definedNames>
  <calcPr calcId="152511"/>
  <customWorkbookViews>
    <customWorkbookView name="t500666 - 個人用ビュー" guid="{E11DC4BA-A4D5-4BF2-B1FB-EFF55DBD6666}" mergeInterval="0" personalView="1" maximized="1" windowWidth="1276" windowHeight="833"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4" i="27"/>
  <c r="B5" i="27"/>
  <c r="K6" i="31" l="1"/>
  <c r="J6" i="31"/>
  <c r="D10" i="31"/>
  <c r="H10" i="31" s="1"/>
  <c r="D22" i="30"/>
  <c r="I22" i="30" s="1"/>
  <c r="D12" i="30"/>
  <c r="F12" i="30" s="1"/>
  <c r="D8" i="30"/>
  <c r="H8" i="30" s="1"/>
  <c r="D6" i="30"/>
  <c r="F6" i="30" s="1"/>
  <c r="D6" i="31"/>
  <c r="I6" i="31" s="1"/>
  <c r="I10" i="31" l="1"/>
  <c r="D22" i="31"/>
  <c r="I22" i="31" s="1"/>
  <c r="E10" i="31"/>
  <c r="F10" i="31"/>
  <c r="D21" i="31"/>
  <c r="G21" i="31" s="1"/>
  <c r="I12" i="30"/>
  <c r="G12" i="30"/>
  <c r="F8" i="30"/>
  <c r="G10" i="31"/>
  <c r="E22" i="31"/>
  <c r="G6" i="30"/>
  <c r="I8" i="30"/>
  <c r="E8" i="30"/>
  <c r="E22" i="30"/>
  <c r="H22" i="30"/>
  <c r="F22" i="30"/>
  <c r="G22" i="30"/>
  <c r="H12" i="30"/>
  <c r="E12" i="30"/>
  <c r="E6" i="30"/>
  <c r="I6" i="30"/>
  <c r="G8" i="30"/>
  <c r="H6" i="30"/>
  <c r="E6" i="31"/>
  <c r="G6" i="31"/>
  <c r="F6" i="31"/>
  <c r="H6" i="31"/>
  <c r="I21" i="30"/>
  <c r="H21" i="30"/>
  <c r="G21" i="30"/>
  <c r="F21" i="30"/>
  <c r="E21" i="30"/>
  <c r="I20" i="30"/>
  <c r="H20" i="30"/>
  <c r="G20" i="30"/>
  <c r="F20" i="30"/>
  <c r="E20" i="30"/>
  <c r="E21" i="31" l="1"/>
  <c r="H21" i="31"/>
  <c r="H22" i="31"/>
  <c r="G22" i="31"/>
  <c r="F22" i="31"/>
  <c r="D20" i="31"/>
  <c r="I21" i="31"/>
  <c r="F21" i="31"/>
  <c r="E16" i="30"/>
  <c r="E16" i="28"/>
  <c r="E16" i="31"/>
  <c r="E11" i="30"/>
  <c r="E11" i="31"/>
  <c r="I19" i="31" l="1"/>
  <c r="H19" i="31"/>
  <c r="G19" i="31"/>
  <c r="F19" i="31"/>
  <c r="E19" i="31"/>
  <c r="I18" i="31"/>
  <c r="H18" i="31"/>
  <c r="G18" i="31"/>
  <c r="F18" i="31"/>
  <c r="E18" i="31"/>
  <c r="I17" i="31"/>
  <c r="H17" i="31"/>
  <c r="G17" i="31"/>
  <c r="F17" i="31"/>
  <c r="E17" i="31"/>
  <c r="I16" i="31"/>
  <c r="H16" i="31"/>
  <c r="G16" i="31"/>
  <c r="F16" i="31"/>
  <c r="I15" i="31"/>
  <c r="H15" i="31"/>
  <c r="G15" i="31"/>
  <c r="F15" i="31"/>
  <c r="E15" i="31"/>
  <c r="I14" i="31"/>
  <c r="H14" i="31"/>
  <c r="G14" i="31"/>
  <c r="F14" i="31"/>
  <c r="E14" i="31"/>
  <c r="I13" i="31"/>
  <c r="H13" i="31"/>
  <c r="G13" i="31"/>
  <c r="F13" i="31"/>
  <c r="E13" i="31"/>
  <c r="I12" i="31"/>
  <c r="H12" i="31"/>
  <c r="G12" i="31"/>
  <c r="F12" i="31"/>
  <c r="E12" i="31"/>
  <c r="I19" i="30"/>
  <c r="H19" i="30"/>
  <c r="G19" i="30"/>
  <c r="F19" i="30"/>
  <c r="E19" i="30"/>
  <c r="I18" i="30"/>
  <c r="H18" i="30"/>
  <c r="G18" i="30"/>
  <c r="F18" i="30"/>
  <c r="E18" i="30"/>
  <c r="I17" i="30"/>
  <c r="H17" i="30"/>
  <c r="G17" i="30"/>
  <c r="F17" i="30"/>
  <c r="E17" i="30"/>
  <c r="I16" i="30"/>
  <c r="H16" i="30"/>
  <c r="G16" i="30"/>
  <c r="F16" i="30"/>
  <c r="I15" i="30"/>
  <c r="H15" i="30"/>
  <c r="G15" i="30"/>
  <c r="F15" i="30"/>
  <c r="E15" i="30"/>
  <c r="I14" i="30"/>
  <c r="H14" i="30"/>
  <c r="G14" i="30"/>
  <c r="F14" i="30"/>
  <c r="E14" i="30"/>
  <c r="I11" i="31"/>
  <c r="H11" i="31"/>
  <c r="G11" i="31"/>
  <c r="F11" i="31"/>
  <c r="I9" i="31"/>
  <c r="H9" i="31"/>
  <c r="G9" i="31"/>
  <c r="F9" i="31"/>
  <c r="E9" i="31"/>
  <c r="I8" i="31"/>
  <c r="H8" i="31"/>
  <c r="G8" i="31"/>
  <c r="F8" i="31"/>
  <c r="E8" i="31"/>
  <c r="I7" i="31"/>
  <c r="H7" i="31"/>
  <c r="G7" i="31"/>
  <c r="F7" i="31"/>
  <c r="E7" i="31"/>
  <c r="D31" i="30"/>
  <c r="I31" i="30" s="1"/>
  <c r="D30" i="30"/>
  <c r="H30" i="30" s="1"/>
  <c r="D29" i="30"/>
  <c r="I29" i="30" s="1"/>
  <c r="D28" i="30"/>
  <c r="H28" i="30" l="1"/>
  <c r="D27" i="30"/>
  <c r="G28" i="30"/>
  <c r="E30" i="30"/>
  <c r="I30" i="30"/>
  <c r="E28" i="30"/>
  <c r="I28" i="30"/>
  <c r="G30" i="30"/>
  <c r="F29" i="30"/>
  <c r="H29" i="30"/>
  <c r="F31" i="30"/>
  <c r="H31" i="30"/>
  <c r="F28" i="30"/>
  <c r="E29" i="30"/>
  <c r="G29" i="30"/>
  <c r="F30" i="30"/>
  <c r="E31" i="30"/>
  <c r="G31" i="30"/>
  <c r="I7" i="30"/>
  <c r="H7" i="30"/>
  <c r="G7" i="30"/>
  <c r="F7" i="30"/>
  <c r="E7" i="30"/>
  <c r="I11" i="30"/>
  <c r="H11" i="30"/>
  <c r="G11" i="30"/>
  <c r="F11" i="30"/>
  <c r="I10" i="30"/>
  <c r="H10" i="30"/>
  <c r="G10" i="30"/>
  <c r="F10" i="30"/>
  <c r="E10" i="30"/>
  <c r="I9" i="30"/>
  <c r="H9" i="30"/>
  <c r="G9" i="30"/>
  <c r="F9" i="30"/>
  <c r="E9" i="30"/>
  <c r="I26" i="30" l="1"/>
  <c r="H26" i="30"/>
  <c r="G26" i="30"/>
  <c r="F26" i="30"/>
  <c r="E26" i="30"/>
  <c r="I25" i="30"/>
  <c r="H25" i="30"/>
  <c r="G25" i="30"/>
  <c r="F25" i="30"/>
  <c r="E25" i="30"/>
  <c r="I24" i="30"/>
  <c r="H24" i="30"/>
  <c r="G24" i="30"/>
  <c r="F24" i="30"/>
  <c r="E24" i="30"/>
  <c r="I23" i="30"/>
  <c r="H23" i="30"/>
  <c r="G23" i="30"/>
  <c r="F23" i="30"/>
  <c r="E23" i="30"/>
  <c r="I13" i="30"/>
  <c r="H13" i="30"/>
  <c r="G13" i="30"/>
  <c r="F13" i="30"/>
  <c r="E13" i="30"/>
  <c r="C7" i="28" l="1"/>
  <c r="F6" i="28" l="1"/>
  <c r="B6" i="27" l="1"/>
  <c r="B7" i="27" s="1"/>
  <c r="D16" i="4" l="1"/>
  <c r="O5" i="3"/>
  <c r="R5" i="3"/>
  <c r="O6" i="3"/>
  <c r="R6" i="3"/>
  <c r="O7" i="3"/>
  <c r="R7" i="3"/>
  <c r="O8" i="3"/>
  <c r="R8" i="3"/>
  <c r="O9" i="3"/>
  <c r="R9" i="3"/>
  <c r="O10" i="3"/>
  <c r="R10" i="3"/>
  <c r="O11" i="3"/>
  <c r="R11" i="3"/>
  <c r="O12" i="3"/>
  <c r="R12" i="3"/>
  <c r="O13" i="3"/>
  <c r="R13" i="3"/>
  <c r="O14" i="3"/>
  <c r="R14" i="3"/>
  <c r="O15" i="3"/>
  <c r="R15" i="3"/>
  <c r="I16" i="3"/>
  <c r="U16" i="3"/>
  <c r="V17" i="3"/>
  <c r="B4" i="6"/>
  <c r="E4" i="6"/>
  <c r="O5" i="11"/>
  <c r="O6" i="11"/>
  <c r="R6" i="11"/>
  <c r="O7" i="11"/>
  <c r="R7" i="11"/>
  <c r="O8" i="11"/>
  <c r="R8" i="11"/>
  <c r="I9" i="11"/>
  <c r="U9" i="11"/>
  <c r="V10" i="11"/>
  <c r="B7" i="6"/>
  <c r="E7" i="6"/>
  <c r="B8" i="6"/>
  <c r="E8" i="6"/>
  <c r="E9" i="6"/>
  <c r="B10" i="6"/>
  <c r="E10" i="6"/>
  <c r="B11" i="6"/>
  <c r="E11" i="6"/>
  <c r="E12" i="6"/>
  <c r="E13" i="6"/>
  <c r="E14" i="6"/>
  <c r="E15" i="6"/>
  <c r="C17" i="6"/>
  <c r="C20" i="6" s="1"/>
  <c r="D17" i="6"/>
  <c r="D20" i="6" s="1"/>
  <c r="F17" i="6"/>
  <c r="F20" i="6" s="1"/>
  <c r="G17" i="6"/>
  <c r="G20" i="6" s="1"/>
  <c r="H17" i="6"/>
  <c r="H20" i="6" s="1"/>
  <c r="I17" i="6"/>
  <c r="I20" i="6" s="1"/>
  <c r="J17" i="6"/>
  <c r="J20" i="6" s="1"/>
  <c r="D6" i="1"/>
  <c r="D9" i="1"/>
  <c r="B19" i="6" l="1"/>
  <c r="B8" i="27"/>
  <c r="O9" i="11"/>
  <c r="B26" i="6" s="1"/>
  <c r="E17" i="6"/>
  <c r="E20" i="6" s="1"/>
  <c r="O16" i="3"/>
  <c r="B16" i="6"/>
  <c r="B18" i="6" s="1"/>
  <c r="B22" i="6" s="1"/>
  <c r="B28" i="6" s="1"/>
  <c r="B17" i="6"/>
  <c r="B20" i="6" s="1"/>
  <c r="E16" i="6"/>
  <c r="E18" i="6" s="1"/>
  <c r="E19" i="6"/>
  <c r="E24" i="6" s="1"/>
  <c r="D10" i="1"/>
  <c r="E4" i="1" s="1"/>
  <c r="R9" i="11"/>
  <c r="E26" i="6" s="1"/>
  <c r="R16" i="3"/>
  <c r="E8" i="1" l="1"/>
  <c r="E7" i="1"/>
  <c r="E9" i="1" s="1"/>
  <c r="E5" i="1"/>
  <c r="E6" i="1" s="1"/>
  <c r="E22" i="6"/>
  <c r="E28" i="6" s="1"/>
  <c r="B24" i="6"/>
  <c r="E10" i="1" l="1"/>
</calcChain>
</file>

<file path=xl/sharedStrings.xml><?xml version="1.0" encoding="utf-8"?>
<sst xmlns="http://schemas.openxmlformats.org/spreadsheetml/2006/main" count="448" uniqueCount="289">
  <si>
    <t>【案１】←採用
得点（従来方式：参考見積もりは評価対象項目（①、②、⑤、⑥））←採用</t>
    <rPh sb="1" eb="2">
      <t>アン</t>
    </rPh>
    <rPh sb="5" eb="7">
      <t>サイヨウ</t>
    </rPh>
    <rPh sb="8" eb="10">
      <t>トクテン</t>
    </rPh>
    <rPh sb="11" eb="13">
      <t>ジュウライ</t>
    </rPh>
    <rPh sb="13" eb="15">
      <t>ホウシキ</t>
    </rPh>
    <rPh sb="40" eb="42">
      <t>サイヨウ</t>
    </rPh>
    <phoneticPr fontId="2"/>
  </si>
  <si>
    <t>【案２】
得点（計算対象見直し：参考見積もりは業者04提示項目（①）のみ）※</t>
    <rPh sb="5" eb="7">
      <t>トクテン</t>
    </rPh>
    <rPh sb="8" eb="10">
      <t>ケイサン</t>
    </rPh>
    <rPh sb="10" eb="12">
      <t>タイショウ</t>
    </rPh>
    <rPh sb="12" eb="14">
      <t>ミナオ</t>
    </rPh>
    <phoneticPr fontId="2"/>
  </si>
  <si>
    <t>【案３】
得点（参考見積・技術点方式の場合）</t>
    <rPh sb="1" eb="2">
      <t>アン</t>
    </rPh>
    <rPh sb="5" eb="7">
      <t>トクテン</t>
    </rPh>
    <rPh sb="8" eb="10">
      <t>サンコウ</t>
    </rPh>
    <rPh sb="10" eb="12">
      <t>ミツモリ</t>
    </rPh>
    <rPh sb="13" eb="16">
      <t>ギジュツテン</t>
    </rPh>
    <rPh sb="16" eb="18">
      <t>ホウシキ</t>
    </rPh>
    <rPh sb="19" eb="21">
      <t>バアイ</t>
    </rPh>
    <phoneticPr fontId="2"/>
  </si>
  <si>
    <t>得点　　【案１】を採用し、技術点の取得点数配分率で補正※２</t>
    <rPh sb="0" eb="2">
      <t>トクテン</t>
    </rPh>
    <rPh sb="5" eb="6">
      <t>アン</t>
    </rPh>
    <rPh sb="9" eb="11">
      <t>サイヨウ</t>
    </rPh>
    <rPh sb="13" eb="15">
      <t>ギジュツ</t>
    </rPh>
    <rPh sb="15" eb="16">
      <t>テン</t>
    </rPh>
    <rPh sb="17" eb="19">
      <t>シュトク</t>
    </rPh>
    <rPh sb="19" eb="21">
      <t>テンスウ</t>
    </rPh>
    <rPh sb="21" eb="23">
      <t>ハイブン</t>
    </rPh>
    <rPh sb="23" eb="24">
      <t>リツ</t>
    </rPh>
    <rPh sb="25" eb="27">
      <t>ホセイ</t>
    </rPh>
    <phoneticPr fontId="2"/>
  </si>
  <si>
    <t>※２　評価得点＝価格点の再建結果【案１】×（Σ技術点の獲得点数）／（業者数×技術点の配点）</t>
    <rPh sb="3" eb="5">
      <t>ヒョウカ</t>
    </rPh>
    <rPh sb="5" eb="7">
      <t>トクテン</t>
    </rPh>
    <rPh sb="8" eb="10">
      <t>カカク</t>
    </rPh>
    <rPh sb="10" eb="11">
      <t>テン</t>
    </rPh>
    <rPh sb="12" eb="14">
      <t>サイケン</t>
    </rPh>
    <rPh sb="14" eb="16">
      <t>ケッカ</t>
    </rPh>
    <rPh sb="17" eb="18">
      <t>アン</t>
    </rPh>
    <rPh sb="23" eb="25">
      <t>ギジュツ</t>
    </rPh>
    <rPh sb="25" eb="26">
      <t>テン</t>
    </rPh>
    <rPh sb="27" eb="29">
      <t>カクトク</t>
    </rPh>
    <rPh sb="29" eb="31">
      <t>テンスウ</t>
    </rPh>
    <rPh sb="34" eb="36">
      <t>ギョウシャ</t>
    </rPh>
    <rPh sb="36" eb="37">
      <t>スウ</t>
    </rPh>
    <rPh sb="38" eb="40">
      <t>ギジュツ</t>
    </rPh>
    <rPh sb="40" eb="41">
      <t>テン</t>
    </rPh>
    <rPh sb="42" eb="44">
      <t>ハイテン</t>
    </rPh>
    <phoneticPr fontId="2"/>
  </si>
  <si>
    <t>　　　　　　　　　＝価格点の再建結果【案１】×（340点＋600点）／（２業者×１０００点）</t>
    <rPh sb="27" eb="28">
      <t>テン</t>
    </rPh>
    <rPh sb="32" eb="33">
      <t>テン</t>
    </rPh>
    <rPh sb="37" eb="39">
      <t>ギョウシャ</t>
    </rPh>
    <rPh sb="44" eb="45">
      <t>テン</t>
    </rPh>
    <phoneticPr fontId="2"/>
  </si>
  <si>
    <t>データ移行について、一般的な方法やポイントが記述されている。</t>
    <rPh sb="3" eb="5">
      <t>イコウ</t>
    </rPh>
    <rPh sb="10" eb="13">
      <t>イッパンテキ</t>
    </rPh>
    <rPh sb="14" eb="16">
      <t>ホウホウ</t>
    </rPh>
    <rPh sb="22" eb="24">
      <t>キジュツ</t>
    </rPh>
    <phoneticPr fontId="2"/>
  </si>
  <si>
    <t>保守に関する考え方や方策は妥当だが、負荷の軽減については、言及がない。（SOAの観点から保守に適したシステム構造についての言及があるが、同様の記述は業者08にも見られる。）</t>
    <rPh sb="0" eb="2">
      <t>ホシュ</t>
    </rPh>
    <rPh sb="3" eb="4">
      <t>カン</t>
    </rPh>
    <rPh sb="6" eb="7">
      <t>カンガ</t>
    </rPh>
    <rPh sb="8" eb="9">
      <t>カタ</t>
    </rPh>
    <rPh sb="10" eb="12">
      <t>ホウサク</t>
    </rPh>
    <rPh sb="13" eb="15">
      <t>ダトウ</t>
    </rPh>
    <rPh sb="18" eb="20">
      <t>フカ</t>
    </rPh>
    <rPh sb="21" eb="23">
      <t>ケイゲン</t>
    </rPh>
    <rPh sb="29" eb="31">
      <t>ゲンキュウ</t>
    </rPh>
    <rPh sb="40" eb="42">
      <t>カンテン</t>
    </rPh>
    <rPh sb="44" eb="46">
      <t>ホシュ</t>
    </rPh>
    <rPh sb="47" eb="48">
      <t>テキ</t>
    </rPh>
    <rPh sb="54" eb="56">
      <t>コウゾウ</t>
    </rPh>
    <rPh sb="61" eb="63">
      <t>ゲンキュウ</t>
    </rPh>
    <rPh sb="68" eb="70">
      <t>ドウヨウ</t>
    </rPh>
    <rPh sb="71" eb="73">
      <t>キジュツ</t>
    </rPh>
    <rPh sb="74" eb="76">
      <t>ギョウシャ</t>
    </rPh>
    <rPh sb="80" eb="81">
      <t>ミ</t>
    </rPh>
    <phoneticPr fontId="2"/>
  </si>
  <si>
    <t>調達仕様書で求めた項目に対し、一通りの一般的な説明が記述されている。</t>
    <rPh sb="0" eb="2">
      <t>チョウタツ</t>
    </rPh>
    <rPh sb="2" eb="5">
      <t>シヨウショ</t>
    </rPh>
    <rPh sb="6" eb="7">
      <t>モト</t>
    </rPh>
    <rPh sb="9" eb="11">
      <t>コウモク</t>
    </rPh>
    <rPh sb="12" eb="13">
      <t>タイ</t>
    </rPh>
    <rPh sb="15" eb="17">
      <t>ヒトトオ</t>
    </rPh>
    <rPh sb="23" eb="25">
      <t>セツメイ</t>
    </rPh>
    <rPh sb="26" eb="28">
      <t>キジュツ</t>
    </rPh>
    <phoneticPr fontId="2"/>
  </si>
  <si>
    <t>ソフトウェア開発の各工程で実施する個人情報保護対策及びパッケージソフトウェアが実装するセキュリティ対策の両方について、対策内容が記述されている。</t>
    <rPh sb="52" eb="54">
      <t>リョウホウ</t>
    </rPh>
    <rPh sb="59" eb="61">
      <t>タイサク</t>
    </rPh>
    <rPh sb="61" eb="63">
      <t>ナイヨウ</t>
    </rPh>
    <rPh sb="64" eb="66">
      <t>キジュツ</t>
    </rPh>
    <phoneticPr fontId="2"/>
  </si>
  <si>
    <t>データ移行について、区の再構築計画を踏まえた方法やポイントが記述されている。</t>
    <rPh sb="3" eb="5">
      <t>イコウ</t>
    </rPh>
    <rPh sb="10" eb="11">
      <t>ク</t>
    </rPh>
    <rPh sb="12" eb="15">
      <t>サイコウチク</t>
    </rPh>
    <rPh sb="15" eb="17">
      <t>ケイカク</t>
    </rPh>
    <rPh sb="18" eb="19">
      <t>フ</t>
    </rPh>
    <rPh sb="22" eb="24">
      <t>ホウホウ</t>
    </rPh>
    <rPh sb="30" eb="32">
      <t>キジュツ</t>
    </rPh>
    <phoneticPr fontId="2"/>
  </si>
  <si>
    <t>保守に関する考え方や方策は妥当だが、負荷の軽減については、言及がない。（開発全般のコスト削減施策として、業者04と同様のSOAに記述がある。）</t>
    <rPh sb="13" eb="15">
      <t>ダトウ</t>
    </rPh>
    <rPh sb="18" eb="20">
      <t>フカ</t>
    </rPh>
    <rPh sb="21" eb="23">
      <t>ケイゲン</t>
    </rPh>
    <rPh sb="29" eb="31">
      <t>ゲンキュウ</t>
    </rPh>
    <rPh sb="36" eb="38">
      <t>カイハツ</t>
    </rPh>
    <rPh sb="38" eb="40">
      <t>ゼンパン</t>
    </rPh>
    <rPh sb="52" eb="54">
      <t>ギョウシャ</t>
    </rPh>
    <rPh sb="57" eb="59">
      <t>ドウヨウ</t>
    </rPh>
    <rPh sb="64" eb="66">
      <t>キジュツ</t>
    </rPh>
    <phoneticPr fontId="2"/>
  </si>
  <si>
    <t>統合運用体制・役割・実施方策が、一通り具体的に記入されている。</t>
    <rPh sb="16" eb="18">
      <t>ヒトトオ</t>
    </rPh>
    <rPh sb="19" eb="21">
      <t>グタイ</t>
    </rPh>
    <phoneticPr fontId="2"/>
  </si>
  <si>
    <t>統合運用に関する考え方や方策は妥当だが、負荷の軽減については、特段の言及がない。</t>
    <rPh sb="15" eb="17">
      <t>ダトウ</t>
    </rPh>
    <rPh sb="20" eb="22">
      <t>フカ</t>
    </rPh>
    <rPh sb="23" eb="25">
      <t>ケイゲン</t>
    </rPh>
    <rPh sb="31" eb="33">
      <t>トクダン</t>
    </rPh>
    <rPh sb="34" eb="36">
      <t>ゲンキュウ</t>
    </rPh>
    <phoneticPr fontId="2"/>
  </si>
  <si>
    <t>調達仕様書で求めた項目に対し、一通りの一般的な説明が記述されている。</t>
    <phoneticPr fontId="2"/>
  </si>
  <si>
    <t>開発工程以降の作業の進め方</t>
    <rPh sb="0" eb="2">
      <t>カイハツ</t>
    </rPh>
    <rPh sb="2" eb="4">
      <t>コウテイ</t>
    </rPh>
    <rPh sb="4" eb="6">
      <t>イコウ</t>
    </rPh>
    <rPh sb="7" eb="9">
      <t>サギョウ</t>
    </rPh>
    <rPh sb="10" eb="11">
      <t>スス</t>
    </rPh>
    <rPh sb="12" eb="13">
      <t>カタ</t>
    </rPh>
    <phoneticPr fontId="2"/>
  </si>
  <si>
    <t xml:space="preserve">（オ） プロジェクト管理手法
適用するプロジェクト管理手法について具体的に記載してください。
• プロジェクト管理の基本的な考え方
• プロジェクト管理に関して準拠または参考にしている標準手法
• 具体的な品質管理手法及びその手続き概要
• 具体的な変更管理手法及びその手続き概要
• 具体的な課題管理手法及びその手続き概要
• 具体的な進捗管理手法及びその手続き概要
• その他、プロジェクト管理に関する特徴
</t>
    <phoneticPr fontId="2"/>
  </si>
  <si>
    <t xml:space="preserve">（イ） データ移行、データセットアップ作業時に考慮すべき事項
「調達仕様書」をふまえ、データ移行作業の方法、データセットアップ作業の方法を記載してください。データ移行作業、データセットアップ作業において、区の作業負担が極力かからない方法を提案してください。
• 具体的なデータ移行方法、データセットアップ方法
• 区の作業負荷を軽減する方法並びにその方法での具体的な作業内容、作業負荷を定量的に記載
</t>
    <phoneticPr fontId="2"/>
  </si>
  <si>
    <t>システム共通基盤概要設計書の「（２） 統合運用体制整備の要件」が、そのまま丸写しされているのみであり、具体的な提案がない。</t>
    <rPh sb="4" eb="6">
      <t>キョウツウ</t>
    </rPh>
    <rPh sb="6" eb="8">
      <t>キバン</t>
    </rPh>
    <rPh sb="8" eb="10">
      <t>ガイヨウ</t>
    </rPh>
    <rPh sb="10" eb="12">
      <t>セッケイ</t>
    </rPh>
    <rPh sb="12" eb="13">
      <t>ショ</t>
    </rPh>
    <rPh sb="37" eb="39">
      <t>マルウツ</t>
    </rPh>
    <rPh sb="51" eb="54">
      <t>グタイテキ</t>
    </rPh>
    <rPh sb="55" eb="57">
      <t>テイアン</t>
    </rPh>
    <phoneticPr fontId="2"/>
  </si>
  <si>
    <t>システム共通基盤概要設計書の「（２） 統合運用体制整備の要件」が、そのまま丸写しされているのみであり、具体的な提案がない。</t>
    <rPh sb="4" eb="6">
      <t>キョウツウ</t>
    </rPh>
    <rPh sb="6" eb="8">
      <t>キバン</t>
    </rPh>
    <rPh sb="8" eb="10">
      <t>ガイヨウ</t>
    </rPh>
    <rPh sb="10" eb="12">
      <t>セッケイ</t>
    </rPh>
    <rPh sb="12" eb="13">
      <t>ショ</t>
    </rPh>
    <rPh sb="37" eb="39">
      <t>マルウツ</t>
    </rPh>
    <phoneticPr fontId="2"/>
  </si>
  <si>
    <t xml:space="preserve">提案書に該当する節があるが、「ソフトウェア開発の各工程で実施する個人情報保護対策」に関する記述がない。
</t>
    <rPh sb="0" eb="2">
      <t>テイアン</t>
    </rPh>
    <rPh sb="2" eb="3">
      <t>ショ</t>
    </rPh>
    <rPh sb="4" eb="6">
      <t>ガイトウ</t>
    </rPh>
    <rPh sb="8" eb="9">
      <t>セツ</t>
    </rPh>
    <rPh sb="42" eb="43">
      <t>カン</t>
    </rPh>
    <rPh sb="45" eb="47">
      <t>キジュツ</t>
    </rPh>
    <phoneticPr fontId="2"/>
  </si>
  <si>
    <t>PIMBOKの考え方に基づくプロジェクト管理を提案。
品質管理、変更管理、課題管理、進捗管理の具体的な手法を提案。連携先システムの品質保持まで言及。
情報共有ツールを活用したコミュニケーションの強化策を提案。</t>
    <rPh sb="7" eb="8">
      <t>カンガ</t>
    </rPh>
    <rPh sb="9" eb="10">
      <t>カタ</t>
    </rPh>
    <rPh sb="11" eb="12">
      <t>モト</t>
    </rPh>
    <rPh sb="20" eb="22">
      <t>カンリ</t>
    </rPh>
    <rPh sb="23" eb="25">
      <t>テイアン</t>
    </rPh>
    <rPh sb="28" eb="30">
      <t>ヒンシツ</t>
    </rPh>
    <rPh sb="30" eb="32">
      <t>カンリ</t>
    </rPh>
    <rPh sb="33" eb="35">
      <t>ヘンコウ</t>
    </rPh>
    <rPh sb="35" eb="37">
      <t>カンリ</t>
    </rPh>
    <rPh sb="38" eb="40">
      <t>カダイ</t>
    </rPh>
    <rPh sb="40" eb="42">
      <t>カンリ</t>
    </rPh>
    <rPh sb="43" eb="45">
      <t>シンチョク</t>
    </rPh>
    <rPh sb="45" eb="47">
      <t>カンリ</t>
    </rPh>
    <rPh sb="48" eb="51">
      <t>グタイテキ</t>
    </rPh>
    <rPh sb="52" eb="54">
      <t>シュホウ</t>
    </rPh>
    <rPh sb="55" eb="57">
      <t>テイアン</t>
    </rPh>
    <rPh sb="58" eb="60">
      <t>レンケイ</t>
    </rPh>
    <rPh sb="60" eb="61">
      <t>サキ</t>
    </rPh>
    <rPh sb="66" eb="68">
      <t>ヒンシツ</t>
    </rPh>
    <rPh sb="68" eb="70">
      <t>ホジ</t>
    </rPh>
    <rPh sb="72" eb="74">
      <t>ゲンキュウ</t>
    </rPh>
    <rPh sb="77" eb="79">
      <t>ジョウホウ</t>
    </rPh>
    <rPh sb="79" eb="81">
      <t>キョウユウ</t>
    </rPh>
    <rPh sb="85" eb="87">
      <t>カツヨウ</t>
    </rPh>
    <rPh sb="99" eb="101">
      <t>キョウカ</t>
    </rPh>
    <rPh sb="101" eb="102">
      <t>サク</t>
    </rPh>
    <rPh sb="103" eb="105">
      <t>テイアン</t>
    </rPh>
    <phoneticPr fontId="2"/>
  </si>
  <si>
    <t>行政情報システム仮想化基盤構築　提案評価シート（総括表）</t>
    <rPh sb="0" eb="2">
      <t>ギョウセイ</t>
    </rPh>
    <rPh sb="2" eb="4">
      <t>ジョウホウ</t>
    </rPh>
    <rPh sb="8" eb="11">
      <t>カソウカ</t>
    </rPh>
    <rPh sb="11" eb="13">
      <t>キバン</t>
    </rPh>
    <rPh sb="13" eb="15">
      <t>コウチク</t>
    </rPh>
    <rPh sb="16" eb="18">
      <t>テイアン</t>
    </rPh>
    <rPh sb="18" eb="20">
      <t>ヒョウカ</t>
    </rPh>
    <rPh sb="24" eb="26">
      <t>ソウカツ</t>
    </rPh>
    <rPh sb="26" eb="27">
      <t>ヒョウ</t>
    </rPh>
    <phoneticPr fontId="2"/>
  </si>
  <si>
    <t>行政情報システム仮想化基盤構築　提案評価シート（二次）</t>
    <rPh sb="0" eb="2">
      <t>ギョウセイ</t>
    </rPh>
    <rPh sb="2" eb="4">
      <t>ジョウホウ</t>
    </rPh>
    <rPh sb="8" eb="11">
      <t>カソウカ</t>
    </rPh>
    <rPh sb="11" eb="13">
      <t>キバン</t>
    </rPh>
    <rPh sb="13" eb="15">
      <t>コウチク</t>
    </rPh>
    <rPh sb="16" eb="18">
      <t>テイアン</t>
    </rPh>
    <rPh sb="18" eb="20">
      <t>ヒョウカ</t>
    </rPh>
    <rPh sb="24" eb="26">
      <t>ニジ</t>
    </rPh>
    <phoneticPr fontId="2"/>
  </si>
  <si>
    <t>コメント</t>
    <phoneticPr fontId="2"/>
  </si>
  <si>
    <t>コメント</t>
    <phoneticPr fontId="2"/>
  </si>
  <si>
    <t>参考見積小計（評価対象項目（①、②、⑤、⑥））</t>
    <rPh sb="0" eb="2">
      <t>サンコウ</t>
    </rPh>
    <rPh sb="2" eb="4">
      <t>ミツモリ</t>
    </rPh>
    <rPh sb="4" eb="6">
      <t>ショウケイ</t>
    </rPh>
    <rPh sb="11" eb="13">
      <t>コウモク</t>
    </rPh>
    <phoneticPr fontId="2"/>
  </si>
  <si>
    <t>合計（参考見積もりは評価対象項目（①、②、⑤、⑥））</t>
    <rPh sb="3" eb="5">
      <t>サンコウ</t>
    </rPh>
    <rPh sb="5" eb="7">
      <t>ミツ</t>
    </rPh>
    <rPh sb="14" eb="16">
      <t>コウモク</t>
    </rPh>
    <phoneticPr fontId="2"/>
  </si>
  <si>
    <t>合計（参考見積もりは業者04提示項目（①）のみ）</t>
    <rPh sb="3" eb="5">
      <t>サンコウ</t>
    </rPh>
    <rPh sb="5" eb="7">
      <t>ミツ</t>
    </rPh>
    <rPh sb="10" eb="12">
      <t>ギョウシャ</t>
    </rPh>
    <rPh sb="14" eb="16">
      <t>テイジ</t>
    </rPh>
    <rPh sb="16" eb="18">
      <t>コウモク</t>
    </rPh>
    <phoneticPr fontId="2"/>
  </si>
  <si>
    <t>• 各積算項目について、漏れがないか。</t>
    <rPh sb="2" eb="3">
      <t>カク</t>
    </rPh>
    <rPh sb="3" eb="5">
      <t>セキサン</t>
    </rPh>
    <rPh sb="5" eb="7">
      <t>コウモク</t>
    </rPh>
    <rPh sb="12" eb="13">
      <t>モ</t>
    </rPh>
    <phoneticPr fontId="2"/>
  </si>
  <si>
    <t>•各積算項目の見積根拠が明確であり、妥当な内容であるか。</t>
  </si>
  <si>
    <t>※業者04が参考見積の多くの項目を提示していない。このため、業者04の提示項目にのみ限定して評価した結果である。</t>
    <rPh sb="1" eb="3">
      <t>ギョウシャ</t>
    </rPh>
    <rPh sb="6" eb="8">
      <t>サンコウ</t>
    </rPh>
    <rPh sb="8" eb="10">
      <t>ミツモリ</t>
    </rPh>
    <rPh sb="11" eb="12">
      <t>オオ</t>
    </rPh>
    <rPh sb="14" eb="16">
      <t>コウモク</t>
    </rPh>
    <rPh sb="17" eb="19">
      <t>テイジ</t>
    </rPh>
    <phoneticPr fontId="2"/>
  </si>
  <si>
    <t>コメント</t>
    <phoneticPr fontId="2"/>
  </si>
  <si>
    <t>JSOL</t>
    <phoneticPr fontId="2"/>
  </si>
  <si>
    <t>コメント</t>
    <phoneticPr fontId="2"/>
  </si>
  <si>
    <t>本委託事業の価格及び開発以降のフェーズに要する価格を評価</t>
    <phoneticPr fontId="2"/>
  </si>
  <si>
    <t>ー</t>
    <phoneticPr fontId="2"/>
  </si>
  <si>
    <t>評価合計</t>
    <phoneticPr fontId="2"/>
  </si>
  <si>
    <t>５点：↑
４点：区の求める水準を超える
３点：区の求める水準
２点：区の求める水準に満たない
１点：↓
０点：提案がない</t>
    <phoneticPr fontId="2"/>
  </si>
  <si>
    <t>• 見積の金額は、妥当な水準であるか。</t>
    <rPh sb="5" eb="7">
      <t>キンガク</t>
    </rPh>
    <phoneticPr fontId="2"/>
  </si>
  <si>
    <t>各積算根拠が、ハードウェア・ソフトウェア一覧として具体的に示されている。</t>
    <rPh sb="0" eb="1">
      <t>カク</t>
    </rPh>
    <rPh sb="1" eb="3">
      <t>セキサン</t>
    </rPh>
    <rPh sb="3" eb="5">
      <t>コンキョ</t>
    </rPh>
    <rPh sb="20" eb="22">
      <t>イチラン</t>
    </rPh>
    <rPh sb="25" eb="28">
      <t>グタイテキ</t>
    </rPh>
    <rPh sb="29" eb="30">
      <t>シメ</t>
    </rPh>
    <phoneticPr fontId="2"/>
  </si>
  <si>
    <t>調達仕様において提示した項目に対し、積算項目に漏れはない</t>
    <rPh sb="0" eb="2">
      <t>チョウタツ</t>
    </rPh>
    <rPh sb="2" eb="4">
      <t>シヨウ</t>
    </rPh>
    <rPh sb="8" eb="10">
      <t>テイジ</t>
    </rPh>
    <rPh sb="12" eb="14">
      <t>コウモク</t>
    </rPh>
    <rPh sb="15" eb="16">
      <t>タイ</t>
    </rPh>
    <rPh sb="18" eb="20">
      <t>セキサン</t>
    </rPh>
    <rPh sb="20" eb="22">
      <t>コウモク</t>
    </rPh>
    <phoneticPr fontId="2"/>
  </si>
  <si>
    <t>プロジェクトマネージャは全体状況を把握しており、的確にプレゼンテーションを進行しているか。</t>
    <rPh sb="12" eb="14">
      <t>ゼンタイ</t>
    </rPh>
    <rPh sb="14" eb="16">
      <t>ジョウキョウ</t>
    </rPh>
    <rPh sb="17" eb="19">
      <t>ハアク</t>
    </rPh>
    <rPh sb="24" eb="26">
      <t>テキカク</t>
    </rPh>
    <rPh sb="37" eb="39">
      <t>シンコウ</t>
    </rPh>
    <phoneticPr fontId="2"/>
  </si>
  <si>
    <t>プレゼンテーションの主導者は各質問に対し、適切に回答者を指示しているか。</t>
    <rPh sb="10" eb="12">
      <t>シュドウ</t>
    </rPh>
    <rPh sb="12" eb="13">
      <t>シャ</t>
    </rPh>
    <rPh sb="14" eb="15">
      <t>カク</t>
    </rPh>
    <rPh sb="15" eb="17">
      <t>シツモン</t>
    </rPh>
    <rPh sb="18" eb="19">
      <t>タイ</t>
    </rPh>
    <rPh sb="21" eb="23">
      <t>テキセツ</t>
    </rPh>
    <rPh sb="24" eb="26">
      <t>カイトウ</t>
    </rPh>
    <rPh sb="26" eb="27">
      <t>シャ</t>
    </rPh>
    <rPh sb="28" eb="30">
      <t>シジ</t>
    </rPh>
    <phoneticPr fontId="2"/>
  </si>
  <si>
    <t>プレゼンテーションの担当者は担当分野を熟知しているか。</t>
    <rPh sb="10" eb="13">
      <t>タントウシャ</t>
    </rPh>
    <rPh sb="14" eb="16">
      <t>タントウ</t>
    </rPh>
    <rPh sb="16" eb="18">
      <t>ブンヤ</t>
    </rPh>
    <rPh sb="19" eb="21">
      <t>ジュクチ</t>
    </rPh>
    <phoneticPr fontId="2"/>
  </si>
  <si>
    <t>提案書の内容と整合性のある内容となっているか。</t>
    <rPh sb="0" eb="2">
      <t>テイアン</t>
    </rPh>
    <rPh sb="2" eb="3">
      <t>ショ</t>
    </rPh>
    <rPh sb="4" eb="6">
      <t>ナイヨウ</t>
    </rPh>
    <rPh sb="7" eb="10">
      <t>セイゴウセイ</t>
    </rPh>
    <rPh sb="13" eb="15">
      <t>ナイヨウ</t>
    </rPh>
    <phoneticPr fontId="2"/>
  </si>
  <si>
    <t>区の将来性を考慮し、区にとって有効性のある内容となっているか。</t>
    <rPh sb="0" eb="1">
      <t>ク</t>
    </rPh>
    <rPh sb="2" eb="5">
      <t>ショウライセイ</t>
    </rPh>
    <rPh sb="6" eb="8">
      <t>コウリョ</t>
    </rPh>
    <rPh sb="10" eb="11">
      <t>ク</t>
    </rPh>
    <rPh sb="15" eb="18">
      <t>ユウコウセイ</t>
    </rPh>
    <rPh sb="21" eb="23">
      <t>ナイヨウ</t>
    </rPh>
    <phoneticPr fontId="2"/>
  </si>
  <si>
    <t>質問に対し積極的かつ意欲的に対応しているか。</t>
    <rPh sb="0" eb="2">
      <t>シツモン</t>
    </rPh>
    <rPh sb="3" eb="4">
      <t>タイ</t>
    </rPh>
    <rPh sb="5" eb="8">
      <t>セッキョクテキ</t>
    </rPh>
    <rPh sb="10" eb="13">
      <t>イヨクテキ</t>
    </rPh>
    <rPh sb="14" eb="16">
      <t>タイオウ</t>
    </rPh>
    <phoneticPr fontId="2"/>
  </si>
  <si>
    <t>質問に対し明快な回答になっているか。</t>
    <rPh sb="0" eb="2">
      <t>シツモン</t>
    </rPh>
    <rPh sb="3" eb="4">
      <t>タイ</t>
    </rPh>
    <rPh sb="5" eb="7">
      <t>メイカイ</t>
    </rPh>
    <rPh sb="8" eb="10">
      <t>カイトウ</t>
    </rPh>
    <phoneticPr fontId="2"/>
  </si>
  <si>
    <t>パートナーとして区と一緒に作り上げていこうとする意思が見えるか。</t>
    <rPh sb="8" eb="9">
      <t>ク</t>
    </rPh>
    <rPh sb="10" eb="12">
      <t>イッショ</t>
    </rPh>
    <rPh sb="13" eb="14">
      <t>ツク</t>
    </rPh>
    <rPh sb="15" eb="16">
      <t>ア</t>
    </rPh>
    <rPh sb="24" eb="26">
      <t>イシ</t>
    </rPh>
    <rPh sb="27" eb="28">
      <t>ミ</t>
    </rPh>
    <phoneticPr fontId="2"/>
  </si>
  <si>
    <t>＊提案説明（プレゼンテーション及びヒアリング）に基づき評価してください。</t>
    <rPh sb="1" eb="3">
      <t>テイアン</t>
    </rPh>
    <rPh sb="3" eb="5">
      <t>セツメイ</t>
    </rPh>
    <rPh sb="15" eb="16">
      <t>オヨ</t>
    </rPh>
    <rPh sb="24" eb="25">
      <t>モト</t>
    </rPh>
    <rPh sb="27" eb="29">
      <t>ヒョウカ</t>
    </rPh>
    <phoneticPr fontId="2"/>
  </si>
  <si>
    <t>－</t>
    <phoneticPr fontId="2"/>
  </si>
  <si>
    <t>プレゼンテーションの内容に基づき、提案内容を総合的に評価する。
①プレゼンの実施体制
②プレゼンの内容
③質問に対する対応
④コラボレーション・パートナーとしての魅力（総合評価）</t>
    <rPh sb="10" eb="12">
      <t>ナイヨウ</t>
    </rPh>
    <rPh sb="13" eb="14">
      <t>モト</t>
    </rPh>
    <rPh sb="17" eb="19">
      <t>テイアン</t>
    </rPh>
    <rPh sb="19" eb="21">
      <t>ナイヨウ</t>
    </rPh>
    <rPh sb="22" eb="25">
      <t>ソウゴウテキ</t>
    </rPh>
    <rPh sb="26" eb="28">
      <t>ヒョウカ</t>
    </rPh>
    <rPh sb="38" eb="40">
      <t>ジッシ</t>
    </rPh>
    <rPh sb="40" eb="42">
      <t>タイセイ</t>
    </rPh>
    <rPh sb="49" eb="51">
      <t>ナイヨウ</t>
    </rPh>
    <rPh sb="53" eb="55">
      <t>シツモン</t>
    </rPh>
    <rPh sb="56" eb="57">
      <t>タイ</t>
    </rPh>
    <rPh sb="59" eb="60">
      <t>タイ</t>
    </rPh>
    <rPh sb="60" eb="61">
      <t>オウ</t>
    </rPh>
    <rPh sb="81" eb="83">
      <t>ミリョク</t>
    </rPh>
    <rPh sb="84" eb="86">
      <t>ソウゴウ</t>
    </rPh>
    <rPh sb="86" eb="88">
      <t>ヒョウカ</t>
    </rPh>
    <phoneticPr fontId="2"/>
  </si>
  <si>
    <t>プレゼン</t>
    <phoneticPr fontId="2"/>
  </si>
  <si>
    <t>区の現状や意向を十分に理解した上での内容となっているか。</t>
    <rPh sb="0" eb="1">
      <t>ク</t>
    </rPh>
    <rPh sb="2" eb="4">
      <t>ゲンジョウ</t>
    </rPh>
    <rPh sb="5" eb="7">
      <t>イコウ</t>
    </rPh>
    <rPh sb="8" eb="10">
      <t>ジュウブン</t>
    </rPh>
    <rPh sb="11" eb="13">
      <t>リカイ</t>
    </rPh>
    <rPh sb="15" eb="16">
      <t>ウエ</t>
    </rPh>
    <rPh sb="18" eb="20">
      <t>ナイヨウ</t>
    </rPh>
    <phoneticPr fontId="2"/>
  </si>
  <si>
    <t>本プロジェクトの目標やビジョンについて区と共通認識を持ってプロジェクトを遂行できると期待できるか。</t>
    <rPh sb="0" eb="1">
      <t>ホン</t>
    </rPh>
    <rPh sb="8" eb="10">
      <t>モクヒョウ</t>
    </rPh>
    <rPh sb="19" eb="20">
      <t>ク</t>
    </rPh>
    <rPh sb="21" eb="23">
      <t>キョウツウ</t>
    </rPh>
    <rPh sb="23" eb="25">
      <t>ニンシキ</t>
    </rPh>
    <rPh sb="26" eb="27">
      <t>モ</t>
    </rPh>
    <rPh sb="36" eb="38">
      <t>スイコウ</t>
    </rPh>
    <rPh sb="42" eb="44">
      <t>キタイ</t>
    </rPh>
    <phoneticPr fontId="2"/>
  </si>
  <si>
    <t>評点＝
配点×採点／5</t>
    <rPh sb="0" eb="2">
      <t>ヒョウテン</t>
    </rPh>
    <rPh sb="4" eb="6">
      <t>ハイテン</t>
    </rPh>
    <rPh sb="7" eb="9">
      <t>サイテン</t>
    </rPh>
    <phoneticPr fontId="2"/>
  </si>
  <si>
    <t>「評価」欄には、以下を目安に５～０点までの採点を記載してください。</t>
    <rPh sb="1" eb="3">
      <t>ヒョウカ</t>
    </rPh>
    <rPh sb="17" eb="18">
      <t>テン</t>
    </rPh>
    <phoneticPr fontId="2"/>
  </si>
  <si>
    <t>業者04</t>
    <rPh sb="0" eb="2">
      <t>ギョウシャ</t>
    </rPh>
    <phoneticPr fontId="2"/>
  </si>
  <si>
    <t>業者08</t>
    <rPh sb="0" eb="2">
      <t>ギョウシャ</t>
    </rPh>
    <phoneticPr fontId="2"/>
  </si>
  <si>
    <t>＜見積書＞</t>
  </si>
  <si>
    <t>本業務実施あたっての費用</t>
  </si>
  <si>
    <t>＜参考見積書＞</t>
  </si>
  <si>
    <t>① システム共通基盤開発費用</t>
  </si>
  <si>
    <t>• 各基盤ごとにパッケージ製品のライセンス費用（あるいは使用料）</t>
  </si>
  <si>
    <t>• 独自機能のための追加・改修費用（カスタマイズ費用）</t>
  </si>
  <si>
    <t>② 新業務システムの適用費用</t>
  </si>
  <si>
    <t>③ 機器等の導入費用（対象外とする）</t>
  </si>
  <si>
    <t>④ 機器等の保守費用（対象外とする）</t>
  </si>
  <si>
    <t>⑤ システム共通基盤の保守費用</t>
  </si>
  <si>
    <t>⑥ 統合運用管理体制の委託費用</t>
  </si>
  <si>
    <t>⑦ データセンターの委託費用（対象外とする）</t>
  </si>
  <si>
    <t>⑧ ネットワークの整備費用、委託費用（対象外とする）</t>
  </si>
  <si>
    <t>項目</t>
    <rPh sb="0" eb="2">
      <t>コウモク</t>
    </rPh>
    <phoneticPr fontId="2"/>
  </si>
  <si>
    <t>価格点評価シート</t>
    <rPh sb="0" eb="2">
      <t>カカク</t>
    </rPh>
    <rPh sb="2" eb="3">
      <t>テン</t>
    </rPh>
    <rPh sb="3" eb="5">
      <t>ヒョウカ</t>
    </rPh>
    <phoneticPr fontId="2"/>
  </si>
  <si>
    <t>-</t>
    <phoneticPr fontId="2"/>
  </si>
  <si>
    <t>参考見積小計</t>
    <rPh sb="0" eb="2">
      <t>サンコウ</t>
    </rPh>
    <rPh sb="2" eb="4">
      <t>ミツモリ</t>
    </rPh>
    <rPh sb="4" eb="6">
      <t>ショウケイ</t>
    </rPh>
    <phoneticPr fontId="2"/>
  </si>
  <si>
    <t xml:space="preserve">
h20</t>
    <phoneticPr fontId="2"/>
  </si>
  <si>
    <t xml:space="preserve">
h21</t>
    <phoneticPr fontId="2"/>
  </si>
  <si>
    <t xml:space="preserve">
h22</t>
  </si>
  <si>
    <t xml:space="preserve">
h23</t>
  </si>
  <si>
    <t xml:space="preserve">
h24</t>
  </si>
  <si>
    <t xml:space="preserve">
h21以降／年</t>
    <rPh sb="4" eb="6">
      <t>イコウ</t>
    </rPh>
    <rPh sb="7" eb="8">
      <t>ネン</t>
    </rPh>
    <phoneticPr fontId="2"/>
  </si>
  <si>
    <t>保守体制・役割・実施方策が具体的に記入されてるかを評価する。
①体制、役割が明確に示されているか。
②区が求める要件を満たしているか
③区が求める要件の他に評価できる提案があるか
④本稼動後に別途多額の保守費が必要となることを担保する提案内容となっているか</t>
    <rPh sb="0" eb="2">
      <t>ホシュ</t>
    </rPh>
    <rPh sb="2" eb="4">
      <t>タイセイ</t>
    </rPh>
    <rPh sb="5" eb="7">
      <t>ヤクワリ</t>
    </rPh>
    <rPh sb="8" eb="10">
      <t>ジッシ</t>
    </rPh>
    <rPh sb="10" eb="12">
      <t>ホウサク</t>
    </rPh>
    <rPh sb="13" eb="16">
      <t>グタイテキ</t>
    </rPh>
    <rPh sb="17" eb="19">
      <t>キニュウ</t>
    </rPh>
    <rPh sb="25" eb="27">
      <t>ヒョウカ</t>
    </rPh>
    <rPh sb="32" eb="34">
      <t>タイセイ</t>
    </rPh>
    <rPh sb="35" eb="37">
      <t>ヤクワリ</t>
    </rPh>
    <rPh sb="38" eb="40">
      <t>メイカク</t>
    </rPh>
    <rPh sb="41" eb="42">
      <t>シメ</t>
    </rPh>
    <rPh sb="51" eb="52">
      <t>ク</t>
    </rPh>
    <rPh sb="70" eb="71">
      <t>モト</t>
    </rPh>
    <rPh sb="73" eb="75">
      <t>ヨウケン</t>
    </rPh>
    <phoneticPr fontId="2"/>
  </si>
  <si>
    <t>統合運用体制・役割・実施方策が具体的に記入されてるかを評価する。
①体制、役割が明確に示されているか。
②区が求める要件を満たしているか
③区が求める要件の他に評価できる提案があるか
④本稼動後に別途多額の保守費が必要となることを担保する提案内容となっているか</t>
    <rPh sb="0" eb="2">
      <t>トウゴウ</t>
    </rPh>
    <rPh sb="2" eb="4">
      <t>ウンヨウ</t>
    </rPh>
    <rPh sb="4" eb="6">
      <t>タイセイ</t>
    </rPh>
    <rPh sb="7" eb="9">
      <t>ヤクワリ</t>
    </rPh>
    <rPh sb="10" eb="12">
      <t>ジッシ</t>
    </rPh>
    <rPh sb="12" eb="14">
      <t>ホウサク</t>
    </rPh>
    <rPh sb="15" eb="18">
      <t>グタイテキ</t>
    </rPh>
    <rPh sb="19" eb="21">
      <t>キニュウ</t>
    </rPh>
    <rPh sb="27" eb="29">
      <t>ヒョウカ</t>
    </rPh>
    <phoneticPr fontId="2"/>
  </si>
  <si>
    <t>シングルサインオンの段階的な実現に向けた有用な付加価値提案がなされているか
①提案内容は、区の要件を満たしているか。
②提案内容は、実現可能なものか。
③提案内容は、区の運用負荷を軽減する工夫がなされているか。</t>
    <rPh sb="10" eb="13">
      <t>ダンカイテキ</t>
    </rPh>
    <rPh sb="14" eb="16">
      <t>ジツゲン</t>
    </rPh>
    <rPh sb="17" eb="18">
      <t>ム</t>
    </rPh>
    <rPh sb="20" eb="22">
      <t>ユウヨウ</t>
    </rPh>
    <rPh sb="23" eb="25">
      <t>フカ</t>
    </rPh>
    <rPh sb="25" eb="27">
      <t>カチ</t>
    </rPh>
    <rPh sb="27" eb="29">
      <t>テイアン</t>
    </rPh>
    <rPh sb="40" eb="42">
      <t>テイアン</t>
    </rPh>
    <rPh sb="42" eb="44">
      <t>ナイヨウ</t>
    </rPh>
    <rPh sb="46" eb="47">
      <t>ク</t>
    </rPh>
    <rPh sb="48" eb="50">
      <t>ヨウケン</t>
    </rPh>
    <rPh sb="51" eb="52">
      <t>ミ</t>
    </rPh>
    <rPh sb="61" eb="63">
      <t>テイアン</t>
    </rPh>
    <rPh sb="63" eb="65">
      <t>ナイヨウ</t>
    </rPh>
    <rPh sb="78" eb="80">
      <t>テイアン</t>
    </rPh>
    <rPh sb="80" eb="82">
      <t>ナイヨウ</t>
    </rPh>
    <rPh sb="84" eb="85">
      <t>ク</t>
    </rPh>
    <rPh sb="86" eb="88">
      <t>ウンヨウ</t>
    </rPh>
    <rPh sb="88" eb="90">
      <t>フカ</t>
    </rPh>
    <rPh sb="91" eb="93">
      <t>ケイゲン</t>
    </rPh>
    <rPh sb="95" eb="97">
      <t>クフウ</t>
    </rPh>
    <phoneticPr fontId="2"/>
  </si>
  <si>
    <t>プレゼンテーション評価表</t>
    <rPh sb="9" eb="11">
      <t>ヒョウカ</t>
    </rPh>
    <rPh sb="11" eb="12">
      <t>ヒョウ</t>
    </rPh>
    <phoneticPr fontId="2"/>
  </si>
  <si>
    <t>項　目</t>
  </si>
  <si>
    <t>評価基準</t>
    <rPh sb="0" eb="2">
      <t>ヒョウカ</t>
    </rPh>
    <rPh sb="2" eb="4">
      <t>キジュン</t>
    </rPh>
    <phoneticPr fontId="2"/>
  </si>
  <si>
    <t>評価</t>
    <rPh sb="0" eb="2">
      <t>ヒョウカ</t>
    </rPh>
    <phoneticPr fontId="2"/>
  </si>
  <si>
    <t>合計</t>
    <rPh sb="0" eb="2">
      <t>ゴウケイ</t>
    </rPh>
    <phoneticPr fontId="2"/>
  </si>
  <si>
    <t>プレゼンテーション評価表により評価</t>
    <rPh sb="9" eb="11">
      <t>ヒョウカ</t>
    </rPh>
    <rPh sb="11" eb="12">
      <t>ヒョウ</t>
    </rPh>
    <rPh sb="15" eb="17">
      <t>ヒョウカ</t>
    </rPh>
    <phoneticPr fontId="2"/>
  </si>
  <si>
    <t>プレゼンテーション</t>
    <phoneticPr fontId="2"/>
  </si>
  <si>
    <t>プレゼン
テーション</t>
    <phoneticPr fontId="2"/>
  </si>
  <si>
    <t>プレゼンテーションの内容に基づき、提案内容を総合的に評価する。</t>
    <phoneticPr fontId="2"/>
  </si>
  <si>
    <t xml:space="preserve">（エ） 統合運用管理の実施内容
「調達仕様書」の内容をふまえたうえで、統合運用基盤を用いたシステムの統合的な運用について具体的に記載してください。
• 統合運用体制の構成・配置と役割分担
• システムの運用時間帯と運用業務
• システムやジョブのスケジュール管理
• システムの性能や資源の管理
• システムの構成や変更の管理
• 障害の監視と障害時の対応
</t>
    <phoneticPr fontId="2"/>
  </si>
  <si>
    <t>○</t>
    <phoneticPr fontId="2"/>
  </si>
  <si>
    <t>選定委員</t>
    <rPh sb="0" eb="2">
      <t>センテイ</t>
    </rPh>
    <rPh sb="2" eb="4">
      <t>イイン</t>
    </rPh>
    <phoneticPr fontId="2"/>
  </si>
  <si>
    <t>JSOL</t>
    <phoneticPr fontId="2"/>
  </si>
  <si>
    <t>評価担当</t>
    <rPh sb="0" eb="2">
      <t>ヒョウカ</t>
    </rPh>
    <rPh sb="2" eb="4">
      <t>タントウ</t>
    </rPh>
    <phoneticPr fontId="2"/>
  </si>
  <si>
    <t>プレゼンの実施体制</t>
    <rPh sb="5" eb="7">
      <t>ジッシ</t>
    </rPh>
    <rPh sb="7" eb="9">
      <t>タイセイ</t>
    </rPh>
    <phoneticPr fontId="2"/>
  </si>
  <si>
    <t>プレゼンの内容</t>
    <rPh sb="5" eb="7">
      <t>ナイヨウ</t>
    </rPh>
    <phoneticPr fontId="2"/>
  </si>
  <si>
    <t>質問に対する対応</t>
    <rPh sb="0" eb="2">
      <t>シツモン</t>
    </rPh>
    <rPh sb="3" eb="4">
      <t>タイ</t>
    </rPh>
    <rPh sb="6" eb="7">
      <t>タイ</t>
    </rPh>
    <rPh sb="7" eb="8">
      <t>オウ</t>
    </rPh>
    <phoneticPr fontId="2"/>
  </si>
  <si>
    <t>コラボレーション・パートナーとしての魅力（総合評価）</t>
    <rPh sb="18" eb="20">
      <t>ミリョク</t>
    </rPh>
    <rPh sb="21" eb="23">
      <t>ソウゴウ</t>
    </rPh>
    <rPh sb="23" eb="25">
      <t>ヒョウカ</t>
    </rPh>
    <phoneticPr fontId="2"/>
  </si>
  <si>
    <t>本委託事業の価格</t>
    <rPh sb="0" eb="1">
      <t>ホン</t>
    </rPh>
    <rPh sb="1" eb="3">
      <t>イタク</t>
    </rPh>
    <rPh sb="3" eb="5">
      <t>ジギョウ</t>
    </rPh>
    <rPh sb="6" eb="8">
      <t>カカク</t>
    </rPh>
    <phoneticPr fontId="2"/>
  </si>
  <si>
    <t>開発以降のフェーズに要する価格</t>
    <phoneticPr fontId="2"/>
  </si>
  <si>
    <t>（エ） 見積書
本業務実施あたっての費用の見積りを提出してください。なお、見積りの作成にあたっては、内訳が分かるものも併せて提出してください。</t>
    <phoneticPr fontId="2"/>
  </si>
  <si>
    <t>（オ） 参考見積書
本業務終了後に実施する以下の作業内容について、提案事業者が実施する場合の費用を参考見積りとして提出してください。参考見積りは、本業務の審査対象となります。
そのため、参考見積りは、本業務終了後に再見積りを実施しますが、大きな相違（費用の増減）が発生しないように他の自治体での実績を踏まえて積算してください。なお、積算費用は、別途配布の「調達仕様</t>
    <phoneticPr fontId="2"/>
  </si>
  <si>
    <r>
      <t>見積書の金額について、単位価格控除方式により算出する。
①最低価格の提案社を300点とする。
②100万を１点とする。
評点＝</t>
    </r>
    <r>
      <rPr>
        <sz val="11"/>
        <rFont val="ＭＳ Ｐゴシック"/>
        <family val="3"/>
        <charset val="128"/>
      </rPr>
      <t>300</t>
    </r>
    <r>
      <rPr>
        <sz val="11"/>
        <rFont val="ＭＳ Ｐゴシック"/>
        <family val="3"/>
        <charset val="128"/>
      </rPr>
      <t>点－（提案社の価格－最低価格）／100万円</t>
    </r>
    <phoneticPr fontId="2"/>
  </si>
  <si>
    <r>
      <t xml:space="preserve">見積額は、以下の通り。
\248,081,400
評点=
</t>
    </r>
    <r>
      <rPr>
        <sz val="11"/>
        <rFont val="ＭＳ Ｐゴシック"/>
        <family val="3"/>
        <charset val="128"/>
      </rPr>
      <t>3</t>
    </r>
    <r>
      <rPr>
        <sz val="11"/>
        <rFont val="ＭＳ Ｐゴシック"/>
        <family val="3"/>
        <charset val="128"/>
      </rPr>
      <t>00点-(248,081,400-99,750,000)/1,000,000</t>
    </r>
    <rPh sb="27" eb="29">
      <t>ヒョウテン</t>
    </rPh>
    <rPh sb="34" eb="35">
      <t>テン</t>
    </rPh>
    <phoneticPr fontId="2"/>
  </si>
  <si>
    <t xml:space="preserve">参考見積について、大項目レベルで複数の項目に漏れがある。
　漏れている見積項目：
　　新業務ｼｽﾃﾑの適用費用、
　　基盤の保守費、
　　統合運用体制費用、
　　データセンター費用、
　　ネットワーク費用
</t>
    <rPh sb="0" eb="2">
      <t>サンコウ</t>
    </rPh>
    <rPh sb="2" eb="4">
      <t>ミツモリ</t>
    </rPh>
    <rPh sb="9" eb="12">
      <t>ダイコウモク</t>
    </rPh>
    <rPh sb="16" eb="18">
      <t>フクスウ</t>
    </rPh>
    <rPh sb="19" eb="21">
      <t>コウモク</t>
    </rPh>
    <rPh sb="22" eb="23">
      <t>モ</t>
    </rPh>
    <rPh sb="30" eb="31">
      <t>モ</t>
    </rPh>
    <rPh sb="35" eb="37">
      <t>ミツモリ</t>
    </rPh>
    <rPh sb="37" eb="39">
      <t>コウモク</t>
    </rPh>
    <rPh sb="43" eb="46">
      <t>シンギョウム</t>
    </rPh>
    <rPh sb="51" eb="53">
      <t>テキヨウ</t>
    </rPh>
    <rPh sb="53" eb="55">
      <t>ヒヨウ</t>
    </rPh>
    <rPh sb="59" eb="61">
      <t>キバン</t>
    </rPh>
    <rPh sb="62" eb="64">
      <t>ホシュ</t>
    </rPh>
    <rPh sb="64" eb="65">
      <t>ヒ</t>
    </rPh>
    <rPh sb="69" eb="71">
      <t>トウゴウ</t>
    </rPh>
    <rPh sb="71" eb="73">
      <t>ウンヨウ</t>
    </rPh>
    <rPh sb="73" eb="75">
      <t>タイセイ</t>
    </rPh>
    <rPh sb="75" eb="77">
      <t>ヒヨウ</t>
    </rPh>
    <rPh sb="88" eb="90">
      <t>ヒヨウ</t>
    </rPh>
    <rPh sb="100" eb="102">
      <t>ヒヨウ</t>
    </rPh>
    <phoneticPr fontId="2"/>
  </si>
  <si>
    <t>・見積書計金額について、最低価格との差を得点化して評価する。</t>
    <phoneticPr fontId="2"/>
  </si>
  <si>
    <t>両者ともに積算している項目を比較すると、各項目とも、相対的に業者08より高い。</t>
    <rPh sb="0" eb="2">
      <t>リョウシャ</t>
    </rPh>
    <rPh sb="5" eb="7">
      <t>セキサン</t>
    </rPh>
    <rPh sb="11" eb="13">
      <t>コウモク</t>
    </rPh>
    <rPh sb="14" eb="16">
      <t>ヒカク</t>
    </rPh>
    <rPh sb="20" eb="21">
      <t>カク</t>
    </rPh>
    <rPh sb="30" eb="32">
      <t>ギョウシャ</t>
    </rPh>
    <phoneticPr fontId="2"/>
  </si>
  <si>
    <t>両者ともに積算している項目を比較すると、各項目とも、相対的に業者04より安い。</t>
    <rPh sb="30" eb="32">
      <t>ギョウシャ</t>
    </rPh>
    <phoneticPr fontId="2"/>
  </si>
  <si>
    <t>システム共通基盤　提案評価シート（価格評価：参考見積・技術点方式の場合）</t>
    <rPh sb="4" eb="6">
      <t>キョウツウ</t>
    </rPh>
    <rPh sb="6" eb="8">
      <t>キバン</t>
    </rPh>
    <rPh sb="9" eb="11">
      <t>テイアン</t>
    </rPh>
    <rPh sb="11" eb="13">
      <t>ヒョウカ</t>
    </rPh>
    <rPh sb="17" eb="19">
      <t>カカク</t>
    </rPh>
    <rPh sb="19" eb="21">
      <t>ヒョウカ</t>
    </rPh>
    <rPh sb="22" eb="24">
      <t>サンコウ</t>
    </rPh>
    <rPh sb="24" eb="26">
      <t>ミツモリ</t>
    </rPh>
    <rPh sb="27" eb="30">
      <t>ギジュツテン</t>
    </rPh>
    <rPh sb="30" eb="32">
      <t>ホウシキ</t>
    </rPh>
    <rPh sb="33" eb="35">
      <t>バアイ</t>
    </rPh>
    <phoneticPr fontId="2"/>
  </si>
  <si>
    <r>
      <t>見積額は、以下の通り。
\</t>
    </r>
    <r>
      <rPr>
        <sz val="11"/>
        <rFont val="ＭＳ Ｐゴシック"/>
        <family val="3"/>
        <charset val="128"/>
      </rPr>
      <t>99,750,000
評点=300点</t>
    </r>
    <rPh sb="0" eb="2">
      <t>ミツモリ</t>
    </rPh>
    <rPh sb="2" eb="3">
      <t>ガク</t>
    </rPh>
    <rPh sb="5" eb="7">
      <t>イカ</t>
    </rPh>
    <rPh sb="8" eb="9">
      <t>トオ</t>
    </rPh>
    <rPh sb="26" eb="28">
      <t>ヒョウテン</t>
    </rPh>
    <rPh sb="32" eb="33">
      <t>テン</t>
    </rPh>
    <phoneticPr fontId="2"/>
  </si>
  <si>
    <t>一次評価計</t>
    <rPh sb="0" eb="2">
      <t>イチジ</t>
    </rPh>
    <rPh sb="2" eb="4">
      <t>ヒョウカ</t>
    </rPh>
    <rPh sb="4" eb="5">
      <t>ケイ</t>
    </rPh>
    <phoneticPr fontId="2"/>
  </si>
  <si>
    <t>二次評価計</t>
    <rPh sb="0" eb="2">
      <t>ニジ</t>
    </rPh>
    <rPh sb="2" eb="4">
      <t>ヒョウカ</t>
    </rPh>
    <rPh sb="4" eb="5">
      <t>ケイ</t>
    </rPh>
    <phoneticPr fontId="2"/>
  </si>
  <si>
    <t>国際標準であるPIMBOK並びにISO9001の規格要求事項を踏まえた社内開発標準に基づくプロジェクト管理を実施。
進捗管理、品質管理、課題管理、変更管理の具体的な手順を提示。</t>
    <rPh sb="0" eb="2">
      <t>コクサイ</t>
    </rPh>
    <rPh sb="2" eb="4">
      <t>ヒョウジュン</t>
    </rPh>
    <rPh sb="13" eb="14">
      <t>ナラ</t>
    </rPh>
    <rPh sb="24" eb="26">
      <t>キカク</t>
    </rPh>
    <rPh sb="26" eb="28">
      <t>ヨウキュウ</t>
    </rPh>
    <rPh sb="28" eb="30">
      <t>ジコウ</t>
    </rPh>
    <rPh sb="31" eb="32">
      <t>フ</t>
    </rPh>
    <rPh sb="35" eb="37">
      <t>シャナイ</t>
    </rPh>
    <rPh sb="37" eb="39">
      <t>カイハツ</t>
    </rPh>
    <rPh sb="39" eb="41">
      <t>ヒョウジュン</t>
    </rPh>
    <rPh sb="42" eb="43">
      <t>モト</t>
    </rPh>
    <rPh sb="51" eb="53">
      <t>カンリ</t>
    </rPh>
    <rPh sb="54" eb="56">
      <t>ジッシ</t>
    </rPh>
    <rPh sb="59" eb="61">
      <t>シンチョク</t>
    </rPh>
    <rPh sb="61" eb="63">
      <t>カンリ</t>
    </rPh>
    <rPh sb="64" eb="66">
      <t>ヒンシツ</t>
    </rPh>
    <rPh sb="66" eb="68">
      <t>カンリ</t>
    </rPh>
    <rPh sb="69" eb="71">
      <t>カダイ</t>
    </rPh>
    <rPh sb="71" eb="73">
      <t>カンリ</t>
    </rPh>
    <rPh sb="74" eb="76">
      <t>ヘンコウ</t>
    </rPh>
    <rPh sb="76" eb="78">
      <t>カンリ</t>
    </rPh>
    <rPh sb="79" eb="82">
      <t>グタイテキ</t>
    </rPh>
    <rPh sb="83" eb="85">
      <t>テジュン</t>
    </rPh>
    <rPh sb="86" eb="88">
      <t>テイジ</t>
    </rPh>
    <phoneticPr fontId="2"/>
  </si>
  <si>
    <t>各工程の作業内容、役割分担が具体的に記載されている。
開発以降の全ての工程について、スケジュールが提示されている。
開発以降の全ての工程の成果物の内容が提示され、仕様を満足している。</t>
    <rPh sb="0" eb="1">
      <t>カク</t>
    </rPh>
    <rPh sb="1" eb="3">
      <t>コウテイ</t>
    </rPh>
    <rPh sb="4" eb="6">
      <t>サギョウ</t>
    </rPh>
    <rPh sb="6" eb="8">
      <t>ナイヨウ</t>
    </rPh>
    <rPh sb="9" eb="11">
      <t>ヤクワリ</t>
    </rPh>
    <rPh sb="11" eb="13">
      <t>ブンタン</t>
    </rPh>
    <rPh sb="14" eb="17">
      <t>グタイテキ</t>
    </rPh>
    <rPh sb="18" eb="20">
      <t>キサイ</t>
    </rPh>
    <rPh sb="28" eb="30">
      <t>カイハツ</t>
    </rPh>
    <rPh sb="30" eb="32">
      <t>イコウ</t>
    </rPh>
    <rPh sb="33" eb="34">
      <t>スベ</t>
    </rPh>
    <rPh sb="36" eb="38">
      <t>コウテイ</t>
    </rPh>
    <rPh sb="50" eb="52">
      <t>テイジ</t>
    </rPh>
    <rPh sb="60" eb="62">
      <t>カイハツ</t>
    </rPh>
    <rPh sb="62" eb="64">
      <t>イコウ</t>
    </rPh>
    <rPh sb="65" eb="66">
      <t>スベ</t>
    </rPh>
    <rPh sb="68" eb="70">
      <t>コウテイ</t>
    </rPh>
    <rPh sb="71" eb="73">
      <t>セイカ</t>
    </rPh>
    <rPh sb="73" eb="74">
      <t>ブツ</t>
    </rPh>
    <rPh sb="75" eb="77">
      <t>ナイヨウ</t>
    </rPh>
    <rPh sb="78" eb="80">
      <t>テイジ</t>
    </rPh>
    <rPh sb="83" eb="85">
      <t>シヨウ</t>
    </rPh>
    <rPh sb="86" eb="88">
      <t>マンゾク</t>
    </rPh>
    <phoneticPr fontId="2"/>
  </si>
  <si>
    <t>各工程の作業内容、役割分担が具体的に記載されている。
開発以降の工程のスケジュールは、平成20年度（第一段階）しか提示されていない。
開発以降の工程の成果物は、ほとんど提示されていない。</t>
    <rPh sb="44" eb="46">
      <t>ヘイセイ</t>
    </rPh>
    <rPh sb="48" eb="50">
      <t>ネンド</t>
    </rPh>
    <rPh sb="51" eb="52">
      <t>ダイ</t>
    </rPh>
    <rPh sb="52" eb="55">
      <t>イチダンカイ</t>
    </rPh>
    <rPh sb="58" eb="60">
      <t>テイジ</t>
    </rPh>
    <rPh sb="69" eb="71">
      <t>カイハツ</t>
    </rPh>
    <rPh sb="71" eb="73">
      <t>イコウ</t>
    </rPh>
    <rPh sb="74" eb="76">
      <t>コウテイ</t>
    </rPh>
    <rPh sb="77" eb="79">
      <t>セイカ</t>
    </rPh>
    <rPh sb="79" eb="80">
      <t>ブツ</t>
    </rPh>
    <rPh sb="86" eb="88">
      <t>テイジ</t>
    </rPh>
    <phoneticPr fontId="2"/>
  </si>
  <si>
    <t>開発工程以降の具体的な体制図が示されている。
開発工程以降において、設計フェーズで担当したメンバーに加え、各種専門技術者を投入することを提案。</t>
    <rPh sb="0" eb="2">
      <t>カイハツ</t>
    </rPh>
    <rPh sb="2" eb="4">
      <t>コウテイ</t>
    </rPh>
    <rPh sb="4" eb="6">
      <t>イコウ</t>
    </rPh>
    <rPh sb="7" eb="10">
      <t>グタイテキ</t>
    </rPh>
    <rPh sb="11" eb="13">
      <t>タイセイ</t>
    </rPh>
    <rPh sb="13" eb="14">
      <t>ズ</t>
    </rPh>
    <rPh sb="15" eb="16">
      <t>シメ</t>
    </rPh>
    <rPh sb="24" eb="26">
      <t>カイハツ</t>
    </rPh>
    <rPh sb="26" eb="28">
      <t>コウテイ</t>
    </rPh>
    <rPh sb="28" eb="30">
      <t>イコウ</t>
    </rPh>
    <rPh sb="35" eb="37">
      <t>セッケイ</t>
    </rPh>
    <rPh sb="42" eb="44">
      <t>タントウ</t>
    </rPh>
    <rPh sb="51" eb="52">
      <t>クワ</t>
    </rPh>
    <rPh sb="54" eb="56">
      <t>カクシュ</t>
    </rPh>
    <rPh sb="56" eb="58">
      <t>センモン</t>
    </rPh>
    <rPh sb="58" eb="60">
      <t>ギジュツ</t>
    </rPh>
    <rPh sb="60" eb="61">
      <t>シャ</t>
    </rPh>
    <rPh sb="62" eb="64">
      <t>トウニュウ</t>
    </rPh>
    <rPh sb="69" eb="71">
      <t>テイアン</t>
    </rPh>
    <phoneticPr fontId="2"/>
  </si>
  <si>
    <t>設計フェーズと、開発以降の工程について、同一の体制を提案。</t>
    <rPh sb="0" eb="2">
      <t>セッケイ</t>
    </rPh>
    <rPh sb="8" eb="10">
      <t>カイハツ</t>
    </rPh>
    <rPh sb="10" eb="12">
      <t>イコウ</t>
    </rPh>
    <rPh sb="13" eb="15">
      <t>コウテイ</t>
    </rPh>
    <rPh sb="20" eb="22">
      <t>ドウイツ</t>
    </rPh>
    <rPh sb="23" eb="25">
      <t>タイセイ</t>
    </rPh>
    <rPh sb="26" eb="28">
      <t>テイアン</t>
    </rPh>
    <phoneticPr fontId="2"/>
  </si>
  <si>
    <t xml:space="preserve">（キ） セキュリティ基盤システムの拡張の考え方
区では、将来、既存の内部情報系システム（グループウェア、文書管理システム、財務会計システム等）も含めたセキュリティ基盤によるシングルサインオンを段階的に実現していくことを想定しています。この際、既存システムへの改修は極力抑制し実現に向けて提案者が考える方策等を示してください。
• シングルサインオンの対象システム
• シングルサインオンの対象拡張スケジュール
• シングルサインオンの対象システムのアカウント情報の運用方法
• 職員ポータルの統合化の考え方
• その他の留意事項等
</t>
    <phoneticPr fontId="2"/>
  </si>
  <si>
    <t>具体的な提案がない。</t>
    <rPh sb="0" eb="3">
      <t>グタイテキ</t>
    </rPh>
    <rPh sb="4" eb="6">
      <t>テイアン</t>
    </rPh>
    <phoneticPr fontId="2"/>
  </si>
  <si>
    <t>段階的なセキュリティ基盤の拡張提案を具体的に提示。
段階的な実施にあたって、中途段階の現実的な実現方策を提案。</t>
    <rPh sb="0" eb="3">
      <t>ダンカイテキ</t>
    </rPh>
    <rPh sb="10" eb="12">
      <t>キバン</t>
    </rPh>
    <rPh sb="13" eb="15">
      <t>カクチョウ</t>
    </rPh>
    <rPh sb="15" eb="17">
      <t>テイアン</t>
    </rPh>
    <rPh sb="18" eb="21">
      <t>グタイテキ</t>
    </rPh>
    <rPh sb="22" eb="24">
      <t>テイジ</t>
    </rPh>
    <rPh sb="26" eb="28">
      <t>ダンカイ</t>
    </rPh>
    <rPh sb="28" eb="29">
      <t>テキ</t>
    </rPh>
    <rPh sb="30" eb="32">
      <t>ジッシ</t>
    </rPh>
    <rPh sb="38" eb="40">
      <t>チュウト</t>
    </rPh>
    <rPh sb="40" eb="42">
      <t>ダンカイ</t>
    </rPh>
    <rPh sb="43" eb="46">
      <t>ゲンジツテキ</t>
    </rPh>
    <rPh sb="47" eb="49">
      <t>ジツゲン</t>
    </rPh>
    <rPh sb="49" eb="51">
      <t>ホウサク</t>
    </rPh>
    <rPh sb="52" eb="54">
      <t>テイアン</t>
    </rPh>
    <phoneticPr fontId="2"/>
  </si>
  <si>
    <t>データ移行、データセットアップ作業</t>
    <rPh sb="3" eb="5">
      <t>イコウ</t>
    </rPh>
    <rPh sb="15" eb="17">
      <t>サギョウ</t>
    </rPh>
    <phoneticPr fontId="2"/>
  </si>
  <si>
    <t>業者01</t>
    <rPh sb="0" eb="2">
      <t>ギョウシャ</t>
    </rPh>
    <phoneticPr fontId="2"/>
  </si>
  <si>
    <t>業者02</t>
    <rPh sb="0" eb="2">
      <t>ギョウシャ</t>
    </rPh>
    <phoneticPr fontId="2"/>
  </si>
  <si>
    <t>業者03</t>
    <rPh sb="0" eb="2">
      <t>ギョウシャ</t>
    </rPh>
    <phoneticPr fontId="2"/>
  </si>
  <si>
    <t xml:space="preserve">（カ） スケジュール及び成果物
「調達仕様書」をふまえ、提案者が想定する本業務以降の具体的なスケジュール、各工程の具体的な実施内容、各工程の成果物、提案者と区の役割分担及びその内容を具体的に記載してください。特に、提案者の開発体制が確保できるかを明確に示してください。
• 提案者が想定する本業務以降の具体的なスケジュール
• 各工程の具体的な実施内容、各工程の成果物
• 提案者と区の役割分担及びその内容
• 提案者の開発体制
</t>
    <phoneticPr fontId="2"/>
  </si>
  <si>
    <t>開発工程以降のスケジュール</t>
    <rPh sb="0" eb="2">
      <t>カイハツ</t>
    </rPh>
    <rPh sb="2" eb="4">
      <t>コウテイ</t>
    </rPh>
    <rPh sb="4" eb="6">
      <t>イコウ</t>
    </rPh>
    <phoneticPr fontId="2"/>
  </si>
  <si>
    <t>開発工程以降の開発体制</t>
    <rPh sb="7" eb="9">
      <t>カイハツ</t>
    </rPh>
    <rPh sb="9" eb="11">
      <t>タイセイ</t>
    </rPh>
    <phoneticPr fontId="2"/>
  </si>
  <si>
    <t>保守体制</t>
    <rPh sb="2" eb="4">
      <t>タイセイ</t>
    </rPh>
    <phoneticPr fontId="2"/>
  </si>
  <si>
    <t>統合運用管理体制</t>
    <rPh sb="6" eb="8">
      <t>タイセイ</t>
    </rPh>
    <phoneticPr fontId="2"/>
  </si>
  <si>
    <t>本事業に必要な体制の提案を評価する。
①体制図が示され，必要な役割が網羅されているか。
②各役割を担う担当者は，適切な技術要素を満たしているか。
③各役割を担う担当者の経験年数は充分か。</t>
    <rPh sb="13" eb="15">
      <t>ヒョウカ</t>
    </rPh>
    <rPh sb="21" eb="23">
      <t>タイセイ</t>
    </rPh>
    <rPh sb="23" eb="24">
      <t>ズ</t>
    </rPh>
    <rPh sb="25" eb="26">
      <t>シメ</t>
    </rPh>
    <rPh sb="29" eb="31">
      <t>ヒツヨウ</t>
    </rPh>
    <rPh sb="32" eb="34">
      <t>ヤクワリ</t>
    </rPh>
    <rPh sb="35" eb="37">
      <t>モウラ</t>
    </rPh>
    <rPh sb="46" eb="47">
      <t>カク</t>
    </rPh>
    <rPh sb="47" eb="49">
      <t>ヤクワリ</t>
    </rPh>
    <rPh sb="50" eb="51">
      <t>ニナ</t>
    </rPh>
    <rPh sb="52" eb="55">
      <t>タントウシャ</t>
    </rPh>
    <rPh sb="57" eb="59">
      <t>テキセツ</t>
    </rPh>
    <rPh sb="65" eb="66">
      <t>ミ</t>
    </rPh>
    <rPh sb="81" eb="84">
      <t>タントウシャ</t>
    </rPh>
    <rPh sb="90" eb="92">
      <t>ジュウブン</t>
    </rPh>
    <phoneticPr fontId="2"/>
  </si>
  <si>
    <t>データ移行の方法が妥当であり，本区の負荷を軽減させるものかどうかを評価する。</t>
    <rPh sb="3" eb="5">
      <t>イコウ</t>
    </rPh>
    <rPh sb="6" eb="8">
      <t>ホウホウ</t>
    </rPh>
    <rPh sb="9" eb="11">
      <t>ダトウ</t>
    </rPh>
    <rPh sb="15" eb="16">
      <t>ホン</t>
    </rPh>
    <rPh sb="16" eb="17">
      <t>ク</t>
    </rPh>
    <rPh sb="18" eb="20">
      <t>フカ</t>
    </rPh>
    <rPh sb="21" eb="23">
      <t>ケイゲン</t>
    </rPh>
    <rPh sb="33" eb="35">
      <t>ヒョウカ</t>
    </rPh>
    <phoneticPr fontId="2"/>
  </si>
  <si>
    <t>保守に関する考え方や方策が妥当であり，本区の負荷を軽減させるものかどうかを評価する。</t>
    <rPh sb="0" eb="2">
      <t>ホシュ</t>
    </rPh>
    <rPh sb="3" eb="4">
      <t>カン</t>
    </rPh>
    <rPh sb="6" eb="7">
      <t>カンガ</t>
    </rPh>
    <rPh sb="8" eb="9">
      <t>カタ</t>
    </rPh>
    <rPh sb="10" eb="12">
      <t>ホウサク</t>
    </rPh>
    <rPh sb="13" eb="15">
      <t>ダトウ</t>
    </rPh>
    <rPh sb="19" eb="20">
      <t>ホン</t>
    </rPh>
    <rPh sb="22" eb="24">
      <t>フカ</t>
    </rPh>
    <rPh sb="25" eb="27">
      <t>ケイゲン</t>
    </rPh>
    <rPh sb="37" eb="39">
      <t>ヒョウカ</t>
    </rPh>
    <phoneticPr fontId="2"/>
  </si>
  <si>
    <t>開発・単体テスト・結合テスト・設定／導入・本番リリース・引継ぎ等の作業計画について，作業内容や役割分担が明確且つ具体的に記載されているか評価する。</t>
    <rPh sb="33" eb="35">
      <t>サギョウ</t>
    </rPh>
    <rPh sb="35" eb="37">
      <t>ケイカク</t>
    </rPh>
    <rPh sb="42" eb="44">
      <t>サギョウ</t>
    </rPh>
    <rPh sb="44" eb="46">
      <t>ナイヨウ</t>
    </rPh>
    <rPh sb="47" eb="49">
      <t>ヤクワリ</t>
    </rPh>
    <rPh sb="49" eb="51">
      <t>ブンタン</t>
    </rPh>
    <rPh sb="52" eb="54">
      <t>メイカク</t>
    </rPh>
    <rPh sb="54" eb="55">
      <t>カ</t>
    </rPh>
    <rPh sb="56" eb="59">
      <t>グタイテキ</t>
    </rPh>
    <rPh sb="60" eb="62">
      <t>キサイ</t>
    </rPh>
    <rPh sb="68" eb="70">
      <t>ヒョウカ</t>
    </rPh>
    <phoneticPr fontId="2"/>
  </si>
  <si>
    <t>統合運用に関する考え方や方策が妥当であり，本区の負荷を軽減させるものかどうかを評価する。</t>
    <rPh sb="0" eb="2">
      <t>トウゴウ</t>
    </rPh>
    <rPh sb="2" eb="4">
      <t>ウンヨウ</t>
    </rPh>
    <rPh sb="5" eb="6">
      <t>カン</t>
    </rPh>
    <rPh sb="8" eb="9">
      <t>カンガ</t>
    </rPh>
    <rPh sb="10" eb="11">
      <t>カタ</t>
    </rPh>
    <rPh sb="12" eb="14">
      <t>ホウサク</t>
    </rPh>
    <rPh sb="15" eb="17">
      <t>ダトウ</t>
    </rPh>
    <rPh sb="21" eb="22">
      <t>ホン</t>
    </rPh>
    <rPh sb="24" eb="26">
      <t>フカ</t>
    </rPh>
    <rPh sb="27" eb="29">
      <t>ケイゲン</t>
    </rPh>
    <rPh sb="39" eb="41">
      <t>ヒョウカ</t>
    </rPh>
    <phoneticPr fontId="2"/>
  </si>
  <si>
    <t>該当する項番</t>
    <rPh sb="0" eb="2">
      <t>ガイトウ</t>
    </rPh>
    <rPh sb="4" eb="5">
      <t>コウ</t>
    </rPh>
    <rPh sb="5" eb="6">
      <t>バン</t>
    </rPh>
    <phoneticPr fontId="2"/>
  </si>
  <si>
    <t>ソフトウェア開発の各工程で実施する個人情報保護対策及びパッケージソフトウェアが実装するセキュリティ対策が充分であるか評価する。</t>
    <rPh sb="25" eb="26">
      <t>オヨ</t>
    </rPh>
    <rPh sb="52" eb="54">
      <t>ジュウブン</t>
    </rPh>
    <rPh sb="58" eb="60">
      <t>ヒョウカ</t>
    </rPh>
    <phoneticPr fontId="2"/>
  </si>
  <si>
    <t>分類</t>
    <rPh sb="0" eb="2">
      <t>ブンルイ</t>
    </rPh>
    <phoneticPr fontId="2"/>
  </si>
  <si>
    <t>評価項目</t>
    <rPh sb="0" eb="2">
      <t>ヒョウカ</t>
    </rPh>
    <rPh sb="2" eb="4">
      <t>コウモク</t>
    </rPh>
    <phoneticPr fontId="2"/>
  </si>
  <si>
    <t>評価の観点</t>
    <rPh sb="0" eb="2">
      <t>ヒョウカ</t>
    </rPh>
    <rPh sb="3" eb="5">
      <t>カンテン</t>
    </rPh>
    <phoneticPr fontId="2"/>
  </si>
  <si>
    <t>価格</t>
    <rPh sb="0" eb="2">
      <t>カカク</t>
    </rPh>
    <phoneticPr fontId="2"/>
  </si>
  <si>
    <t>項番</t>
    <rPh sb="0" eb="1">
      <t>コウ</t>
    </rPh>
    <rPh sb="1" eb="2">
      <t>バン</t>
    </rPh>
    <phoneticPr fontId="2"/>
  </si>
  <si>
    <t>配点</t>
    <rPh sb="0" eb="2">
      <t>ハイテン</t>
    </rPh>
    <phoneticPr fontId="2"/>
  </si>
  <si>
    <t>管理手法</t>
    <rPh sb="0" eb="2">
      <t>カンリ</t>
    </rPh>
    <rPh sb="2" eb="4">
      <t>シュホウ</t>
    </rPh>
    <phoneticPr fontId="2"/>
  </si>
  <si>
    <t>審査基準</t>
    <rPh sb="0" eb="2">
      <t>シンサ</t>
    </rPh>
    <rPh sb="2" eb="4">
      <t>キジュン</t>
    </rPh>
    <phoneticPr fontId="2"/>
  </si>
  <si>
    <t>提案を求める事項（募集要項）より</t>
    <rPh sb="0" eb="2">
      <t>テイアン</t>
    </rPh>
    <rPh sb="3" eb="4">
      <t>モト</t>
    </rPh>
    <rPh sb="6" eb="8">
      <t>ジコウ</t>
    </rPh>
    <rPh sb="9" eb="11">
      <t>ボシュウ</t>
    </rPh>
    <rPh sb="11" eb="13">
      <t>ヨウコウ</t>
    </rPh>
    <phoneticPr fontId="2"/>
  </si>
  <si>
    <t>開発工程以降の作業の進め方や体制などを評価</t>
    <phoneticPr fontId="2"/>
  </si>
  <si>
    <t>プロジェクト管理、品質管理、変更管理、進捗管理などの管理手法の妥当性などを評価</t>
    <phoneticPr fontId="2"/>
  </si>
  <si>
    <t>評点</t>
    <rPh sb="0" eb="2">
      <t>ヒョウテン</t>
    </rPh>
    <phoneticPr fontId="2"/>
  </si>
  <si>
    <t>コメント</t>
    <phoneticPr fontId="2"/>
  </si>
  <si>
    <t>評価合計</t>
    <phoneticPr fontId="2"/>
  </si>
  <si>
    <t xml:space="preserve">（ウ） システム共通基盤の保守
「調達仕様書」の内容をふまえたうえで、システム共通基盤の保守について具体的に記載してください。
• 問合せ、受付窓口の設置
• 障害対応方法
• バージョンアップの考え方
• パッチ適用の考え方
</t>
    <phoneticPr fontId="2"/>
  </si>
  <si>
    <t>セキュリティ対策</t>
    <phoneticPr fontId="2"/>
  </si>
  <si>
    <t>セキュリティ基盤システムの拡張の考え方</t>
    <phoneticPr fontId="2"/>
  </si>
  <si>
    <t>プロジェクト管理手法</t>
    <phoneticPr fontId="2"/>
  </si>
  <si>
    <t>Ａ社</t>
    <rPh sb="1" eb="2">
      <t>シャ</t>
    </rPh>
    <phoneticPr fontId="2"/>
  </si>
  <si>
    <t xml:space="preserve">オ　 本業務終了後の作業工程
「調達仕様書」のシステム共通基盤整備の進め方等を踏まえ、本業務（設計）終了後、提案者が提案するパッケージソフトウェアをベースにシステム共通基盤の製造、総合試験、運用等の工程を実施する場合の考え方、対応方法等について提案してください。
（ア） セキュリティ対策
「調達仕様書」をふまえ、個人情報保護対策及び提案するパッケージソフトウェアが実装するセキュリティ対策について、システム共通基盤を構成する各基盤ごとにセキュリティ対策を記載してください。
• ソフトウェア開発の各工程で実施する個人情報保護対策
• パッケージソフトウェアが実装するセキュリティ対策
</t>
    <phoneticPr fontId="2"/>
  </si>
  <si>
    <r>
      <t>提案するプロジェクト管理手法とその具体的な運用方策を評価する。
①ＰＭＢＯＫ又は同様の考え方に基づくプロジェクト管理機能を提案しているか。
②その運用方策は具体的且つ効果的な提案内容か。
*【</t>
    </r>
    <r>
      <rPr>
        <sz val="11"/>
        <rFont val="ＭＳ Ｐゴシック"/>
        <family val="3"/>
        <charset val="128"/>
      </rPr>
      <t>Project Management Body of Knowledge</t>
    </r>
    <r>
      <rPr>
        <sz val="11"/>
        <rFont val="ＭＳ Ｐゴシック"/>
        <family val="3"/>
        <charset val="128"/>
      </rPr>
      <t>】</t>
    </r>
    <rPh sb="0" eb="2">
      <t>テイアン</t>
    </rPh>
    <rPh sb="10" eb="12">
      <t>カンリ</t>
    </rPh>
    <rPh sb="12" eb="14">
      <t>シュホウ</t>
    </rPh>
    <rPh sb="17" eb="20">
      <t>グタイテキ</t>
    </rPh>
    <rPh sb="21" eb="23">
      <t>ウンヨウ</t>
    </rPh>
    <rPh sb="23" eb="25">
      <t>ホウサク</t>
    </rPh>
    <rPh sb="26" eb="28">
      <t>ヒョウカ</t>
    </rPh>
    <rPh sb="38" eb="39">
      <t>マタ</t>
    </rPh>
    <rPh sb="40" eb="42">
      <t>ドウヨウ</t>
    </rPh>
    <rPh sb="43" eb="44">
      <t>カンガ</t>
    </rPh>
    <rPh sb="45" eb="46">
      <t>カタ</t>
    </rPh>
    <rPh sb="47" eb="48">
      <t>モト</t>
    </rPh>
    <rPh sb="61" eb="63">
      <t>テイアン</t>
    </rPh>
    <rPh sb="78" eb="81">
      <t>グタイテキ</t>
    </rPh>
    <rPh sb="81" eb="82">
      <t>カ</t>
    </rPh>
    <rPh sb="83" eb="85">
      <t>コウカ</t>
    </rPh>
    <rPh sb="85" eb="86">
      <t>テキ</t>
    </rPh>
    <rPh sb="87" eb="89">
      <t>テイアン</t>
    </rPh>
    <rPh sb="89" eb="91">
      <t>ナイヨウ</t>
    </rPh>
    <phoneticPr fontId="2"/>
  </si>
  <si>
    <t>採点基準</t>
    <rPh sb="0" eb="2">
      <t>サイテン</t>
    </rPh>
    <rPh sb="2" eb="4">
      <t>キジュン</t>
    </rPh>
    <phoneticPr fontId="2"/>
  </si>
  <si>
    <t>採点</t>
    <rPh sb="0" eb="2">
      <t>サイテン</t>
    </rPh>
    <phoneticPr fontId="2"/>
  </si>
  <si>
    <t>５点：↑
４点：区の求める水準を超える
３点：区の求める水準
２点：区の求める水準に満たない
１点：↓
０点：提案がない</t>
    <rPh sb="1" eb="2">
      <t>テン</t>
    </rPh>
    <rPh sb="6" eb="7">
      <t>テン</t>
    </rPh>
    <rPh sb="21" eb="22">
      <t>テン</t>
    </rPh>
    <rPh sb="23" eb="24">
      <t>ク</t>
    </rPh>
    <rPh sb="25" eb="26">
      <t>モト</t>
    </rPh>
    <rPh sb="28" eb="30">
      <t>スイジュン</t>
    </rPh>
    <rPh sb="32" eb="33">
      <t>テン</t>
    </rPh>
    <rPh sb="34" eb="35">
      <t>ク</t>
    </rPh>
    <rPh sb="36" eb="37">
      <t>モト</t>
    </rPh>
    <rPh sb="39" eb="41">
      <t>スイジュン</t>
    </rPh>
    <rPh sb="42" eb="43">
      <t>ミ</t>
    </rPh>
    <rPh sb="48" eb="49">
      <t>テン</t>
    </rPh>
    <rPh sb="53" eb="54">
      <t>テン</t>
    </rPh>
    <rPh sb="55" eb="57">
      <t>テイアン</t>
    </rPh>
    <phoneticPr fontId="2"/>
  </si>
  <si>
    <t>－</t>
    <phoneticPr fontId="2"/>
  </si>
  <si>
    <t>ー</t>
    <phoneticPr fontId="2"/>
  </si>
  <si>
    <t>ー</t>
    <phoneticPr fontId="2"/>
  </si>
  <si>
    <t>一次評価</t>
    <rPh sb="0" eb="2">
      <t>イチジ</t>
    </rPh>
    <rPh sb="2" eb="4">
      <t>ヒョウカ</t>
    </rPh>
    <phoneticPr fontId="2"/>
  </si>
  <si>
    <t>二次評価</t>
    <rPh sb="0" eb="2">
      <t>ニジ</t>
    </rPh>
    <rPh sb="2" eb="4">
      <t>ヒョウカ</t>
    </rPh>
    <phoneticPr fontId="2"/>
  </si>
  <si>
    <t>技術点</t>
    <rPh sb="0" eb="2">
      <t>ギジュツ</t>
    </rPh>
    <rPh sb="2" eb="3">
      <t>テン</t>
    </rPh>
    <phoneticPr fontId="2"/>
  </si>
  <si>
    <t>価格点</t>
    <rPh sb="0" eb="2">
      <t>カカク</t>
    </rPh>
    <rPh sb="2" eb="3">
      <t>テン</t>
    </rPh>
    <phoneticPr fontId="2"/>
  </si>
  <si>
    <t>総合点</t>
    <rPh sb="0" eb="2">
      <t>ソウゴウ</t>
    </rPh>
    <rPh sb="2" eb="3">
      <t>テン</t>
    </rPh>
    <phoneticPr fontId="2"/>
  </si>
  <si>
    <t>配点
比率</t>
    <rPh sb="0" eb="2">
      <t>ハイテン</t>
    </rPh>
    <rPh sb="3" eb="5">
      <t>ヒリツ</t>
    </rPh>
    <phoneticPr fontId="2"/>
  </si>
  <si>
    <t>調達要件</t>
    <rPh sb="0" eb="2">
      <t>チョウタツ</t>
    </rPh>
    <rPh sb="2" eb="4">
      <t>ヨウケン</t>
    </rPh>
    <phoneticPr fontId="2"/>
  </si>
  <si>
    <t>評価点配分</t>
    <rPh sb="0" eb="2">
      <t>ヒョウカ</t>
    </rPh>
    <rPh sb="2" eb="3">
      <t>テン</t>
    </rPh>
    <rPh sb="3" eb="5">
      <t>ハイブン</t>
    </rPh>
    <phoneticPr fontId="2"/>
  </si>
  <si>
    <t>提案内容評価</t>
    <rPh sb="0" eb="2">
      <t>テイアン</t>
    </rPh>
    <rPh sb="2" eb="4">
      <t>ナイヨウ</t>
    </rPh>
    <rPh sb="4" eb="6">
      <t>ヒョウカ</t>
    </rPh>
    <phoneticPr fontId="2"/>
  </si>
  <si>
    <t>評価点</t>
    <rPh sb="0" eb="2">
      <t>ヒョウカ</t>
    </rPh>
    <rPh sb="2" eb="3">
      <t>テン</t>
    </rPh>
    <phoneticPr fontId="2"/>
  </si>
  <si>
    <t>要件内容評価</t>
    <rPh sb="0" eb="2">
      <t>ヨウケン</t>
    </rPh>
    <rPh sb="2" eb="4">
      <t>ナイヨウ</t>
    </rPh>
    <rPh sb="4" eb="6">
      <t>ヒョウカ</t>
    </rPh>
    <phoneticPr fontId="2"/>
  </si>
  <si>
    <t>事業者1</t>
    <rPh sb="0" eb="3">
      <t>ジギョウシャ</t>
    </rPh>
    <phoneticPr fontId="2"/>
  </si>
  <si>
    <t>５　特に優れたものである</t>
    <rPh sb="2" eb="3">
      <t>トク</t>
    </rPh>
    <rPh sb="4" eb="5">
      <t>スグ</t>
    </rPh>
    <phoneticPr fontId="1"/>
  </si>
  <si>
    <t>４　優れたものである</t>
    <rPh sb="2" eb="3">
      <t>スグ</t>
    </rPh>
    <phoneticPr fontId="1"/>
  </si>
  <si>
    <t>３　一般的又は標準的なものである</t>
    <rPh sb="2" eb="5">
      <t>イッパンテキ</t>
    </rPh>
    <rPh sb="5" eb="6">
      <t>マタ</t>
    </rPh>
    <rPh sb="7" eb="9">
      <t>ヒョウジュン</t>
    </rPh>
    <rPh sb="9" eb="10">
      <t>テキ</t>
    </rPh>
    <phoneticPr fontId="1"/>
  </si>
  <si>
    <t>２　やや劣るものである</t>
    <rPh sb="4" eb="5">
      <t>オト</t>
    </rPh>
    <phoneticPr fontId="1"/>
  </si>
  <si>
    <t>１　劣るものであるまたは提案なし</t>
    <rPh sb="2" eb="3">
      <t>オト</t>
    </rPh>
    <rPh sb="12" eb="14">
      <t>テイアン</t>
    </rPh>
    <phoneticPr fontId="1"/>
  </si>
  <si>
    <t>評価の視点
（提案について提案要求仕様書の提案事項の記載事項を満たすこと）</t>
    <rPh sb="7" eb="9">
      <t>テイアン</t>
    </rPh>
    <phoneticPr fontId="2"/>
  </si>
  <si>
    <t>提案事項</t>
    <rPh sb="0" eb="2">
      <t>テイアン</t>
    </rPh>
    <rPh sb="2" eb="4">
      <t>ジコウ</t>
    </rPh>
    <phoneticPr fontId="2"/>
  </si>
  <si>
    <t>価格評価</t>
    <rPh sb="0" eb="2">
      <t>カカク</t>
    </rPh>
    <rPh sb="2" eb="4">
      <t>ヒョウカ</t>
    </rPh>
    <phoneticPr fontId="2"/>
  </si>
  <si>
    <t>一次審査合計</t>
    <rPh sb="0" eb="2">
      <t>イチジ</t>
    </rPh>
    <rPh sb="2" eb="4">
      <t>シンサ</t>
    </rPh>
    <rPh sb="4" eb="6">
      <t>ゴウケイ</t>
    </rPh>
    <phoneticPr fontId="2"/>
  </si>
  <si>
    <t>項
番</t>
    <rPh sb="0" eb="1">
      <t>コウ</t>
    </rPh>
    <rPh sb="2" eb="3">
      <t>バン</t>
    </rPh>
    <phoneticPr fontId="2"/>
  </si>
  <si>
    <t>提案価格（単位：円）</t>
    <rPh sb="0" eb="2">
      <t>テイアン</t>
    </rPh>
    <rPh sb="2" eb="4">
      <t>カカク</t>
    </rPh>
    <rPh sb="5" eb="7">
      <t>タンイ</t>
    </rPh>
    <rPh sb="8" eb="9">
      <t>エン</t>
    </rPh>
    <phoneticPr fontId="2"/>
  </si>
  <si>
    <t>平均</t>
    <rPh sb="0" eb="2">
      <t>ヘイキン</t>
    </rPh>
    <phoneticPr fontId="2"/>
  </si>
  <si>
    <t>※価格点は小数点第一位まで表示しています。</t>
    <rPh sb="1" eb="3">
      <t>カカク</t>
    </rPh>
    <rPh sb="3" eb="4">
      <t>テン</t>
    </rPh>
    <rPh sb="5" eb="8">
      <t>ショウスウテン</t>
    </rPh>
    <rPh sb="8" eb="11">
      <t>ダイイチグライ</t>
    </rPh>
    <rPh sb="13" eb="15">
      <t>ヒョウジ</t>
    </rPh>
    <phoneticPr fontId="2"/>
  </si>
  <si>
    <t>※価格点、評価点は小数第二位を四捨五入した数値を表示しています。</t>
    <rPh sb="1" eb="3">
      <t>カカク</t>
    </rPh>
    <rPh sb="3" eb="4">
      <t>テン</t>
    </rPh>
    <rPh sb="5" eb="7">
      <t>ヒョウカ</t>
    </rPh>
    <rPh sb="7" eb="8">
      <t>テン</t>
    </rPh>
    <rPh sb="9" eb="11">
      <t>ショウスウ</t>
    </rPh>
    <rPh sb="11" eb="12">
      <t>ダイ</t>
    </rPh>
    <rPh sb="12" eb="14">
      <t>ニイ</t>
    </rPh>
    <rPh sb="15" eb="19">
      <t>シシャゴニュウ</t>
    </rPh>
    <rPh sb="21" eb="23">
      <t>スウチ</t>
    </rPh>
    <rPh sb="24" eb="26">
      <t>ヒョウジ</t>
    </rPh>
    <phoneticPr fontId="2"/>
  </si>
  <si>
    <t>小数点以下は四捨五入</t>
    <rPh sb="0" eb="3">
      <t>ショウスウテン</t>
    </rPh>
    <rPh sb="3" eb="5">
      <t>イカ</t>
    </rPh>
    <rPh sb="6" eb="10">
      <t>シシャゴニュウ</t>
    </rPh>
    <phoneticPr fontId="2"/>
  </si>
  <si>
    <t>一次審査合計点</t>
    <rPh sb="0" eb="2">
      <t>イチジ</t>
    </rPh>
    <rPh sb="2" eb="4">
      <t>シンサ</t>
    </rPh>
    <rPh sb="4" eb="6">
      <t>ゴウケイ</t>
    </rPh>
    <rPh sb="6" eb="7">
      <t>テン</t>
    </rPh>
    <phoneticPr fontId="2"/>
  </si>
  <si>
    <t>事業者
1</t>
    <rPh sb="0" eb="1">
      <t>コト</t>
    </rPh>
    <rPh sb="1" eb="2">
      <t>ギョウ</t>
    </rPh>
    <rPh sb="2" eb="3">
      <t>モノ</t>
    </rPh>
    <phoneticPr fontId="2"/>
  </si>
  <si>
    <t>小計</t>
    <rPh sb="0" eb="2">
      <t>ショウケイ</t>
    </rPh>
    <phoneticPr fontId="2"/>
  </si>
  <si>
    <t>体制及び要員</t>
    <phoneticPr fontId="2"/>
  </si>
  <si>
    <t>5
要件を満たしており、根拠も具体的に示されている</t>
    <phoneticPr fontId="2"/>
  </si>
  <si>
    <t>4
要件を満たしており、一部の要件については根拠が具体的に示されている</t>
    <phoneticPr fontId="2"/>
  </si>
  <si>
    <t>3
要件を満たしているが、根拠が具体的に示されていない</t>
    <phoneticPr fontId="2"/>
  </si>
  <si>
    <t>2
一部の要件を満たしているが、根拠が具体的に示されていない</t>
    <phoneticPr fontId="2"/>
  </si>
  <si>
    <t>1
要件を満たしていない</t>
    <phoneticPr fontId="2"/>
  </si>
  <si>
    <t>章番号</t>
    <rPh sb="0" eb="1">
      <t>ショウ</t>
    </rPh>
    <rPh sb="1" eb="3">
      <t>バンゴウ</t>
    </rPh>
    <phoneticPr fontId="2"/>
  </si>
  <si>
    <t xml:space="preserve">6.1  その他役務
 他システム連携にあたり、区が必要とする情報（連携インターフェース仕様等）は、その目的にのみ使用することを条件として、無条件に開示すること。
 本稼働までの期間におけるシステムの保守（瑕疵対応、法改正対応、パッケージシステムとしての機能強化対応等）は、構築業務の一環として行うこと。
6.2  権利関係
 本事業において、区がパッケージシステムに新たに追加した機能やカスタマイズした部分の成果物（ドキュメント、プログラム等）の著作権について、その帰属・適用範囲・詳細な内容は、事業候補者決定後、区と事業者との協議のうえ決定とする。
6.3  全般
 契約日から運用開始日までの期間に必要となる物品及び役務等は、すべて受託者の負担と責任において、供給・実施すること。
 受託者は区の指示に従い、作業を行うこと。また、契約内容に疑義が生じた場合には、区と協議のうえ決定するものとすること。
 その他、作業の実施方法、契約内容の詳細については、別途区と協議のうえ決定するものとする。
6.4  契約手続きにおいて使用する言語及び通貨
 日本語及び日本国通貨に限る。
6.5  守秘義務
 区が提供したシステム及び業務上の情報を第三者に開示または漏洩しないこと。また、そのために必要な措置を講ずるともに、措置の内容を記載した文章を提出し区に報告すること。
 受託者は、作業を行うにあたり、区から各種資料等の貸し出しまたは支給を受けた一切について、善良なる管理者の注意をもって保管及び管理するものとし、紛失または破損した場合は直ちに区に報告し、区の指示に従って措置をとること。
6.6  貸与品の扱い
 本業務委託を遂行するうえで必要なドキュメント等の貸与については、受託者より文章による申請を受けたうえで、区において決定する。
 受託者は本業務の履行上不要となった資料等がある場合、または区から返却請求があった場合は、速やかに資料等を区に返却すること。
 受託者は区により提供された資料等を本業務以外の目的に使用しないこと。
6.7  再委託
 受託者は、本契約に基づく業務を第三者に委託しないこと。但し、業務全体に大きな影響を及ぼさない補助的業務について、事前に区から承認を得た場合はこの限りではない。この場合については、再委託の内容、そこに含まれる情報、再委託先、その他再委託先に対する管理方法等を、契約前にあらかじめ書面により提出すること。
6.8  保証
 すべての納入成果物が第三者の著作権、特許権その他の権利を侵害していないことを保証すること。
6.9  ドキュメント等の開示
 業務システムの導入、システムの運用、保守等を実施するにあたりに業務システムに係る仕様書、関連するドキュメント等の開示を必要と判断した場合、区が委託業者に業務システムに係る仕様書、関連するドキュメント等の開示を要求する場合がある。この場合は、目的以外には使用しないことを前提に、詳細な内容は区と委託業者との協議のうえ決定するものとする。
</t>
    <phoneticPr fontId="2"/>
  </si>
  <si>
    <t>第一次審査（価格）</t>
    <rPh sb="0" eb="1">
      <t>ダイ</t>
    </rPh>
    <rPh sb="1" eb="3">
      <t>イチジ</t>
    </rPh>
    <rPh sb="3" eb="5">
      <t>シンサ</t>
    </rPh>
    <rPh sb="6" eb="8">
      <t>カカク</t>
    </rPh>
    <phoneticPr fontId="2"/>
  </si>
  <si>
    <t>提案の全体概要　第1章～第3章</t>
    <rPh sb="0" eb="2">
      <t>テイアン</t>
    </rPh>
    <rPh sb="3" eb="5">
      <t>ゼンタイ</t>
    </rPh>
    <rPh sb="5" eb="7">
      <t>ガイヨウ</t>
    </rPh>
    <rPh sb="12" eb="13">
      <t>ダイ</t>
    </rPh>
    <rPh sb="14" eb="15">
      <t>ショウ</t>
    </rPh>
    <phoneticPr fontId="2"/>
  </si>
  <si>
    <t>提案事業者が本事業の背景と目的、発注者が担う業務及び現行システムの状況と本業務の目標をどのように理解して提案に臨んでいるのか、市が求める方針と、提案の全体的な考え方や方針に、大きな齟齬がないか</t>
    <rPh sb="6" eb="7">
      <t>ホン</t>
    </rPh>
    <rPh sb="7" eb="9">
      <t>ジギョウ</t>
    </rPh>
    <rPh sb="72" eb="74">
      <t>テイアン</t>
    </rPh>
    <rPh sb="75" eb="77">
      <t>ゼンタイ</t>
    </rPh>
    <phoneticPr fontId="2"/>
  </si>
  <si>
    <t>第4章 対象システムの詳細要件</t>
    <phoneticPr fontId="2"/>
  </si>
  <si>
    <t>機能要件</t>
    <rPh sb="0" eb="2">
      <t>キノウ</t>
    </rPh>
    <phoneticPr fontId="2"/>
  </si>
  <si>
    <t>4.1.</t>
    <phoneticPr fontId="2"/>
  </si>
  <si>
    <t>4.2.</t>
    <phoneticPr fontId="2"/>
  </si>
  <si>
    <t>非機能要件</t>
    <rPh sb="0" eb="1">
      <t>ヒ</t>
    </rPh>
    <rPh sb="1" eb="3">
      <t>キノウ</t>
    </rPh>
    <phoneticPr fontId="2"/>
  </si>
  <si>
    <t>4.3.</t>
    <phoneticPr fontId="2"/>
  </si>
  <si>
    <t>その他要件</t>
    <rPh sb="2" eb="3">
      <t>タ</t>
    </rPh>
    <rPh sb="3" eb="5">
      <t>ヨウケン</t>
    </rPh>
    <phoneticPr fontId="2"/>
  </si>
  <si>
    <t>第5章 作業における詳細要件</t>
    <phoneticPr fontId="2"/>
  </si>
  <si>
    <t>5.1.</t>
    <phoneticPr fontId="2"/>
  </si>
  <si>
    <t>5.3.</t>
  </si>
  <si>
    <t>要件定義フェーズ</t>
    <rPh sb="0" eb="2">
      <t>ヨウケン</t>
    </rPh>
    <rPh sb="2" eb="4">
      <t>テイギ</t>
    </rPh>
    <phoneticPr fontId="2"/>
  </si>
  <si>
    <t>5.2.</t>
    <phoneticPr fontId="2"/>
  </si>
  <si>
    <t>5.4.</t>
  </si>
  <si>
    <t>5.5.</t>
  </si>
  <si>
    <t>5.6.</t>
  </si>
  <si>
    <t>5.7.</t>
  </si>
  <si>
    <t>5.8.</t>
  </si>
  <si>
    <t>5.9.</t>
  </si>
  <si>
    <t>設計フェーズ</t>
    <rPh sb="0" eb="2">
      <t>セッケイ</t>
    </rPh>
    <phoneticPr fontId="2"/>
  </si>
  <si>
    <t>試験フェーズ</t>
    <rPh sb="0" eb="2">
      <t>シケン</t>
    </rPh>
    <phoneticPr fontId="2"/>
  </si>
  <si>
    <t>移行フェーズ</t>
    <rPh sb="0" eb="2">
      <t>イコウ</t>
    </rPh>
    <phoneticPr fontId="2"/>
  </si>
  <si>
    <t>研修フェーズ</t>
    <rPh sb="0" eb="2">
      <t>ケンシュウ</t>
    </rPh>
    <phoneticPr fontId="2"/>
  </si>
  <si>
    <t>運用フェーズ</t>
    <rPh sb="0" eb="2">
      <t>ウンヨウ</t>
    </rPh>
    <phoneticPr fontId="2"/>
  </si>
  <si>
    <t>保守フェーズ</t>
    <rPh sb="0" eb="2">
      <t>ホシュ</t>
    </rPh>
    <phoneticPr fontId="2"/>
  </si>
  <si>
    <t>製造フェーズ</t>
    <rPh sb="0" eb="2">
      <t>セイゾウ</t>
    </rPh>
    <phoneticPr fontId="2"/>
  </si>
  <si>
    <t>第6章 業務遂行に関する要件</t>
    <rPh sb="0" eb="1">
      <t>ダイ</t>
    </rPh>
    <rPh sb="2" eb="3">
      <t>ショウ</t>
    </rPh>
    <rPh sb="4" eb="6">
      <t>ギョウム</t>
    </rPh>
    <rPh sb="6" eb="8">
      <t>スイコウ</t>
    </rPh>
    <rPh sb="9" eb="10">
      <t>カン</t>
    </rPh>
    <rPh sb="12" eb="14">
      <t>ヨウケン</t>
    </rPh>
    <phoneticPr fontId="2"/>
  </si>
  <si>
    <t>6.1.</t>
    <phoneticPr fontId="2"/>
  </si>
  <si>
    <t>プロジェクト管理</t>
    <rPh sb="6" eb="8">
      <t>カンリ</t>
    </rPh>
    <phoneticPr fontId="2"/>
  </si>
  <si>
    <t>6.2.</t>
    <phoneticPr fontId="2"/>
  </si>
  <si>
    <t>6.3.</t>
  </si>
  <si>
    <t>6.4.</t>
  </si>
  <si>
    <t>打合せ・報告</t>
    <phoneticPr fontId="2"/>
  </si>
  <si>
    <t>本業務の納品物</t>
    <phoneticPr fontId="2"/>
  </si>
  <si>
    <t>5.1.1. 必須要件を満たしているか</t>
    <phoneticPr fontId="2"/>
  </si>
  <si>
    <t>5.2.1. 必須要件を満たしているか</t>
    <phoneticPr fontId="2"/>
  </si>
  <si>
    <t>5.3.1. 必須要件を満たしているか</t>
    <phoneticPr fontId="2"/>
  </si>
  <si>
    <t>5.4.1. 必須要件を満たしているか</t>
    <phoneticPr fontId="2"/>
  </si>
  <si>
    <t>5.5.1. 必須要件を満たしているか</t>
    <phoneticPr fontId="2"/>
  </si>
  <si>
    <t>5.6.1. 必須要件を満たしているか</t>
    <phoneticPr fontId="2"/>
  </si>
  <si>
    <t>5.7.1. 必須要件を満たしているか</t>
    <phoneticPr fontId="2"/>
  </si>
  <si>
    <t>6.1.1. 必須要件を満たしているか</t>
    <phoneticPr fontId="2"/>
  </si>
  <si>
    <t>必須要件</t>
    <rPh sb="0" eb="2">
      <t>ヒッス</t>
    </rPh>
    <rPh sb="2" eb="4">
      <t>ヨウケン</t>
    </rPh>
    <phoneticPr fontId="2"/>
  </si>
  <si>
    <t>市内事業者加点</t>
    <rPh sb="0" eb="2">
      <t>シナイ</t>
    </rPh>
    <rPh sb="2" eb="5">
      <t>ジギョウシャ</t>
    </rPh>
    <rPh sb="5" eb="7">
      <t>カテン</t>
    </rPh>
    <phoneticPr fontId="2"/>
  </si>
  <si>
    <t>一次審査（必須要件）</t>
    <rPh sb="5" eb="7">
      <t>ヒッス</t>
    </rPh>
    <rPh sb="7" eb="9">
      <t>ヨウケン</t>
    </rPh>
    <phoneticPr fontId="2"/>
  </si>
  <si>
    <t>一次審査（提案事項）</t>
    <rPh sb="7" eb="9">
      <t>ジコウ</t>
    </rPh>
    <phoneticPr fontId="2"/>
  </si>
  <si>
    <t>評価の視点
（要求について提案要求仕様書の必須要件の記載事項を満たすこと）</t>
    <rPh sb="0" eb="2">
      <t>ヒョウカ</t>
    </rPh>
    <rPh sb="3" eb="5">
      <t>シテン</t>
    </rPh>
    <rPh sb="7" eb="9">
      <t>ヨウキュウ</t>
    </rPh>
    <rPh sb="13" eb="15">
      <t>テイアン</t>
    </rPh>
    <rPh sb="15" eb="17">
      <t>ヨウキュウ</t>
    </rPh>
    <rPh sb="17" eb="20">
      <t>シヨウショ</t>
    </rPh>
    <rPh sb="21" eb="23">
      <t>ヒッス</t>
    </rPh>
    <rPh sb="23" eb="25">
      <t>ヨウケン</t>
    </rPh>
    <rPh sb="26" eb="28">
      <t>キサイ</t>
    </rPh>
    <rPh sb="28" eb="30">
      <t>ジコウ</t>
    </rPh>
    <rPh sb="31" eb="32">
      <t>ミ</t>
    </rPh>
    <phoneticPr fontId="2"/>
  </si>
  <si>
    <t>4.2.1. 必須要件を満たしているか
(1)可用性　(2)使用性 (3)性能・拡張性　(4)保守性</t>
    <rPh sb="23" eb="26">
      <t>カヨウセイ</t>
    </rPh>
    <rPh sb="30" eb="32">
      <t>シヨウ</t>
    </rPh>
    <rPh sb="32" eb="33">
      <t>セイ</t>
    </rPh>
    <rPh sb="37" eb="39">
      <t>セイノウ</t>
    </rPh>
    <rPh sb="40" eb="42">
      <t>カクチョウ</t>
    </rPh>
    <rPh sb="47" eb="49">
      <t>ホシュ</t>
    </rPh>
    <phoneticPr fontId="2"/>
  </si>
  <si>
    <t>4.3.1. 必須要件を満たしているか
(1)ファシリティ要件　(2)セキュリティ要件 (3)サービス要件</t>
    <rPh sb="29" eb="31">
      <t>ヨウケン</t>
    </rPh>
    <rPh sb="41" eb="43">
      <t>ヨウケン</t>
    </rPh>
    <rPh sb="51" eb="53">
      <t>ヨウケン</t>
    </rPh>
    <phoneticPr fontId="2"/>
  </si>
  <si>
    <t>4.2.1.必須要件に加え、第２章「本業務の目標」を達成するべく投資対効果を高めていくために、システムは(1)可用性　(2)使用性 (3)性能・拡張性　(4)保守性の面でどのようにならなければならないのかを提案しているか。</t>
    <rPh sb="6" eb="8">
      <t>ヒッス</t>
    </rPh>
    <rPh sb="8" eb="10">
      <t>ヨウケン</t>
    </rPh>
    <rPh sb="11" eb="12">
      <t>クワ</t>
    </rPh>
    <phoneticPr fontId="2"/>
  </si>
  <si>
    <t>4.3.1. 必須要件に加え、第２章「本業務の目標」を達成するべく投資対効果を高めていくために、システムは(1)ファシリティ要件　(2)セキュリティ要件 (3)サービス要件の面でどのようにならなければならないのかを提案しているか。</t>
    <phoneticPr fontId="2"/>
  </si>
  <si>
    <t>5.1.1. 必須要件に加え、第２章「本業務の目標」を達成するべく投資対効果を高めていくために、要件定義フェーズにおける作業はいかに行うべきかを提案しているか。</t>
    <rPh sb="48" eb="50">
      <t>ヨウケン</t>
    </rPh>
    <rPh sb="50" eb="52">
      <t>テイギ</t>
    </rPh>
    <rPh sb="60" eb="62">
      <t>サギョウ</t>
    </rPh>
    <rPh sb="66" eb="67">
      <t>オコナ</t>
    </rPh>
    <phoneticPr fontId="2"/>
  </si>
  <si>
    <t>提案の全体概要　第1章～第3章</t>
    <rPh sb="0" eb="2">
      <t>テイアン</t>
    </rPh>
    <rPh sb="3" eb="5">
      <t>ゼンタイ</t>
    </rPh>
    <rPh sb="5" eb="7">
      <t>ガイヨウ</t>
    </rPh>
    <rPh sb="8" eb="9">
      <t>ダイ</t>
    </rPh>
    <rPh sb="10" eb="11">
      <t>ショウ</t>
    </rPh>
    <rPh sb="12" eb="13">
      <t>ダイ</t>
    </rPh>
    <rPh sb="14" eb="15">
      <t>ショウ</t>
    </rPh>
    <phoneticPr fontId="2"/>
  </si>
  <si>
    <t>第4章 対象システムの詳細要件</t>
    <rPh sb="0" eb="1">
      <t>ダイ</t>
    </rPh>
    <rPh sb="2" eb="3">
      <t>ショウ</t>
    </rPh>
    <rPh sb="4" eb="6">
      <t>タイショウ</t>
    </rPh>
    <rPh sb="11" eb="13">
      <t>ショウサイ</t>
    </rPh>
    <rPh sb="13" eb="15">
      <t>ヨウケン</t>
    </rPh>
    <phoneticPr fontId="2"/>
  </si>
  <si>
    <t>第4章 対象システムの詳細要件</t>
    <phoneticPr fontId="2"/>
  </si>
  <si>
    <t>第5章 作業における詳細要件</t>
    <phoneticPr fontId="2"/>
  </si>
  <si>
    <t>（各社提案価格の平均額／当該提案価格）×配点（200点）×0.5</t>
    <phoneticPr fontId="2"/>
  </si>
  <si>
    <r>
      <t>価格評価について   
見積書を基に見積金額から次式により算出する。
【計算式】
価格点＝（各社提案価格の平均額／当該提案価格）×配点（</t>
    </r>
    <r>
      <rPr>
        <sz val="14"/>
        <color rgb="FFFF0000"/>
        <rFont val="Meiryo UI"/>
        <family val="3"/>
        <charset val="128"/>
      </rPr>
      <t>200</t>
    </r>
    <r>
      <rPr>
        <sz val="14"/>
        <rFont val="Meiryo UI"/>
        <family val="3"/>
        <charset val="128"/>
      </rPr>
      <t>点）×0.5
なお、価格点は、</t>
    </r>
    <r>
      <rPr>
        <sz val="14"/>
        <color rgb="FFFF0000"/>
        <rFont val="Meiryo UI"/>
        <family val="3"/>
        <charset val="128"/>
      </rPr>
      <t>200</t>
    </r>
    <r>
      <rPr>
        <sz val="14"/>
        <rFont val="Meiryo UI"/>
        <family val="3"/>
        <charset val="128"/>
      </rPr>
      <t>点を超えた場合は、</t>
    </r>
    <r>
      <rPr>
        <sz val="14"/>
        <color rgb="FFFF0000"/>
        <rFont val="Meiryo UI"/>
        <family val="3"/>
        <charset val="128"/>
      </rPr>
      <t>200</t>
    </r>
    <r>
      <rPr>
        <sz val="14"/>
        <rFont val="Meiryo UI"/>
        <family val="3"/>
        <charset val="128"/>
      </rPr>
      <t xml:space="preserve">点を上限とし、0点を下回った場合は、0点を下限とする。
</t>
    </r>
    <rPh sb="29" eb="31">
      <t>サンシュツ</t>
    </rPh>
    <rPh sb="82" eb="84">
      <t>カカク</t>
    </rPh>
    <rPh sb="84" eb="85">
      <t>テン</t>
    </rPh>
    <rPh sb="90" eb="91">
      <t>テン</t>
    </rPh>
    <rPh sb="92" eb="93">
      <t>コ</t>
    </rPh>
    <rPh sb="95" eb="97">
      <t>バアイ</t>
    </rPh>
    <rPh sb="102" eb="103">
      <t>テン</t>
    </rPh>
    <rPh sb="104" eb="106">
      <t>ジョウゲン</t>
    </rPh>
    <rPh sb="110" eb="111">
      <t>テン</t>
    </rPh>
    <rPh sb="112" eb="114">
      <t>シタマワ</t>
    </rPh>
    <rPh sb="116" eb="118">
      <t>バアイ</t>
    </rPh>
    <rPh sb="121" eb="122">
      <t>テン</t>
    </rPh>
    <rPh sb="123" eb="125">
      <t>カゲン</t>
    </rPh>
    <phoneticPr fontId="2"/>
  </si>
  <si>
    <t>5.2.</t>
  </si>
  <si>
    <t>5.10.1. 必須要件に加え、第２章「本業務の目標」を達成するべく投資対効果を高めていくために、システム外フェーズにおける作業はいかに行うべきかを提案しているか。</t>
    <rPh sb="53" eb="54">
      <t>ガイ</t>
    </rPh>
    <phoneticPr fontId="2"/>
  </si>
  <si>
    <t>評価</t>
    <rPh sb="0" eb="2">
      <t>ヒョウカ</t>
    </rPh>
    <phoneticPr fontId="2"/>
  </si>
  <si>
    <t>コメント</t>
    <phoneticPr fontId="2"/>
  </si>
  <si>
    <t>配分後点数</t>
    <rPh sb="0" eb="2">
      <t>ハイブン</t>
    </rPh>
    <rPh sb="2" eb="3">
      <t>ゴ</t>
    </rPh>
    <rPh sb="3" eb="5">
      <t>テンスウ</t>
    </rPh>
    <phoneticPr fontId="2"/>
  </si>
  <si>
    <t>項目＼要件評価の合計</t>
    <rPh sb="0" eb="2">
      <t>コウモク</t>
    </rPh>
    <phoneticPr fontId="2"/>
  </si>
  <si>
    <t>第5章 作業における詳細要件</t>
    <phoneticPr fontId="2"/>
  </si>
  <si>
    <t>第5章 作業における詳細要件</t>
    <rPh sb="0" eb="1">
      <t>ダイ</t>
    </rPh>
    <rPh sb="2" eb="3">
      <t>ショウ</t>
    </rPh>
    <rPh sb="4" eb="6">
      <t>サギョウ</t>
    </rPh>
    <rPh sb="10" eb="12">
      <t>ショウサイ</t>
    </rPh>
    <rPh sb="12" eb="14">
      <t>ヨウケン</t>
    </rPh>
    <phoneticPr fontId="2"/>
  </si>
  <si>
    <t>5.8.1. 必須要件を満たしているか</t>
    <phoneticPr fontId="2"/>
  </si>
  <si>
    <t>5.9.1. 必須要件を満たしているか</t>
    <phoneticPr fontId="2"/>
  </si>
  <si>
    <t>要求事項、提案事項、価格評価合計の5％。小数点以下は四捨五入</t>
    <rPh sb="0" eb="2">
      <t>ヨウキュウ</t>
    </rPh>
    <rPh sb="2" eb="4">
      <t>ジコウ</t>
    </rPh>
    <rPh sb="5" eb="7">
      <t>テイアン</t>
    </rPh>
    <rPh sb="7" eb="9">
      <t>ジコウ</t>
    </rPh>
    <rPh sb="10" eb="12">
      <t>カカク</t>
    </rPh>
    <rPh sb="12" eb="14">
      <t>ヒョウカ</t>
    </rPh>
    <rPh sb="14" eb="16">
      <t>ゴウケイ</t>
    </rPh>
    <phoneticPr fontId="2"/>
  </si>
  <si>
    <t>5.3.1. 必須要件に加え、第２章「本業務の目標」を達成するべく投資対効果を高めていくために、製造フェーズにおける作業はいかに行うべきかを提案しているか。</t>
    <rPh sb="48" eb="50">
      <t>セイゾウ</t>
    </rPh>
    <rPh sb="58" eb="60">
      <t>サギョウ</t>
    </rPh>
    <rPh sb="64" eb="65">
      <t>オコナ</t>
    </rPh>
    <phoneticPr fontId="2"/>
  </si>
  <si>
    <t>5.2.1. 必須要件に加え、第２章「本業務の目標」を達成するべく投資対効果を高めていくために、設計フェーズにおける作業はいかに行うべきかを提案しているか。</t>
    <rPh sb="48" eb="50">
      <t>セッケイ</t>
    </rPh>
    <rPh sb="58" eb="60">
      <t>サギョウ</t>
    </rPh>
    <rPh sb="64" eb="65">
      <t>オコナ</t>
    </rPh>
    <phoneticPr fontId="2"/>
  </si>
  <si>
    <t>5.4.1. 必須要件に加え、第２章「本業務の目標」を達成するべく投資対効果を高めていくために、試験フェーズにおける作業はいかに行うべきかを提案しているか。</t>
    <rPh sb="48" eb="50">
      <t>シケン</t>
    </rPh>
    <rPh sb="58" eb="60">
      <t>サギョウ</t>
    </rPh>
    <rPh sb="64" eb="65">
      <t>オコナ</t>
    </rPh>
    <phoneticPr fontId="2"/>
  </si>
  <si>
    <t>5.5.1. 必須要件に加え、第２章「本業務の目標」を達成するべく投資対効果を高めていくために、移行フェーズにおける作業はいかに行うべきかを提案しているか。</t>
    <rPh sb="48" eb="50">
      <t>イコウ</t>
    </rPh>
    <rPh sb="58" eb="60">
      <t>サギョウ</t>
    </rPh>
    <rPh sb="64" eb="65">
      <t>オコナ</t>
    </rPh>
    <phoneticPr fontId="2"/>
  </si>
  <si>
    <t>5.6.1. 必須要件に加え、第２章「本業務の目標」を達成するべく投資対効果を高めていくために、研修フェーズにおける作業はいかに行うべきかを提案しているか。</t>
    <rPh sb="48" eb="50">
      <t>ケンシュウ</t>
    </rPh>
    <rPh sb="58" eb="60">
      <t>サギョウ</t>
    </rPh>
    <rPh sb="64" eb="65">
      <t>オコナ</t>
    </rPh>
    <phoneticPr fontId="2"/>
  </si>
  <si>
    <t>5.7.1. 必須要件に加え、第２章「本業務の目標」を達成するべく投資対効果を高めていくために、運用フェーズにおける作業はいかに行うべきかを提案しているか。</t>
    <rPh sb="48" eb="50">
      <t>ウンヨウ</t>
    </rPh>
    <rPh sb="58" eb="60">
      <t>サギョウ</t>
    </rPh>
    <rPh sb="64" eb="65">
      <t>オコナ</t>
    </rPh>
    <phoneticPr fontId="2"/>
  </si>
  <si>
    <t>5.8.1. 必須要件に加え、第２章「本業務の目標」を達成するべく投資対効果を高めていくために、保守フェーズにおける作業はいかに行うべきかを提案しているか。</t>
    <rPh sb="48" eb="50">
      <t>ホシュ</t>
    </rPh>
    <rPh sb="58" eb="60">
      <t>サギョウ</t>
    </rPh>
    <rPh sb="64" eb="65">
      <t>オコナ</t>
    </rPh>
    <phoneticPr fontId="2"/>
  </si>
  <si>
    <t>4.1.2. 提案事項を満たしているか
窓口で申請を受け付ける、職員が閲覧・入力する画面や出力される帳票は、市民がスムーズに申請を行えるようにする必要がある。設定したKPI・KGIを達成するためには、どのようなデザインやユーザビリティの要素に注意すべきであるか提案を求める。
窓口支援システムの動作に必要となる標準化対象システムから出力したデータをインポートする連携に加え、窓口支援システムで入力されたデータを標準化対象システムへエクスポートし、標準化対象システムへインポートする連携を行うことで、証明書の発行や入力にかかる時間を削減することができる。設定したKPI・KGIを達成するために、どのような解決方法があるか提案を求める。
窓口業務支援システムの実装において、窓口職員の業務効率化を図るためにはどのような機能やツール、窓口における什器などが有効であるか、提案を求める。</t>
    <rPh sb="12" eb="13">
      <t>ミ</t>
    </rPh>
    <phoneticPr fontId="2"/>
  </si>
  <si>
    <t>システム外フェーズ</t>
    <rPh sb="4" eb="5">
      <t>ガイ</t>
    </rPh>
    <phoneticPr fontId="2"/>
  </si>
  <si>
    <t>5.9.1. 必須要件に加え、第２章「本業務の目標」を達成するべく投資対効果を高めていくために、システム外フェーズにおける作業はいかに行うべきかを提案しているか。</t>
    <rPh sb="52" eb="53">
      <t>ガイ</t>
    </rPh>
    <rPh sb="61" eb="63">
      <t>サギョウ</t>
    </rPh>
    <rPh sb="67" eb="68">
      <t>オコナ</t>
    </rPh>
    <phoneticPr fontId="2"/>
  </si>
  <si>
    <t>4.1.1. 必須要件を満たしているか
A) 基本機能(•証明申請の受付と申請書作成•代理人受付•基幹系システムの情報検索•職員単位のユーザー作成・権限付与)
B) 宛名検索(•住基情報の検索・詳細の表示•同じ世帯員の表示•支援措置対象者の警告表示・出力の制限•検索結果の利用)
C) 本人確認(•来庁者の氏名・住所・本人確認書類の入力•申請対象者が異なる場合、委任状等の選択•来庁者情報が住基情報と異なる場合、画面上で修正・入力)
D) 対象者情報(•申請対象者が来庁者本人の場合、本人確認情報を利用•申請対象者が異なる場合、宛名検索で選択・入力•申請対象者と世帯全員の資格情報の参照•支援措置対象などの警告表示)
E) ナビゲーション(•手続きに関する法令やガイダンス表示•必要な確認事項の表示。入力•確認事項に応じた手続きの自動追加)
F) 申請書印刷(•氏名・住所・生年月日・確認事項を印字した申請書の出力•複数の申請書をまとめて出力•手続き関連のパンフレットやチラシを出力•申請書の再出力)
G) 証明受付(•証明書の種類・記載事項・使用目的・数量を入力し手数料計算•複数の証明書を一括受付し、交付請求書を出力•他世帯員の証明書交付は発行対象者を切り替え受付•証明書発行指示はメモツールで入力•証明書に関する法令等のガイダンス)
H) 証明書交付請求書(•受付入力した証明書内容と手数料合計を印字)
I) 対応履歴(•届出申請や証明受付の対応履歴を自動保存•処理の中止や他課での再開•メモの登録•対応した職員情報を記録)
J) 審査事後処理(•手続きの進捗状況（申請済み、審査済みなど）を確認・管理)
K) RPA(•証明書受付業務の基幹系システムへの自動入力用RPA連携データを出力し、住民票・印鑑登録・所得課税の証明書をRPAと連携)
L) 統計情報出力(•指定期間の対応履歴情報をデータで出力)
M) 入力補助(•住所入力は存在する住所や地番・方書を選択して入力•メモの入力•マイナンバーカードの情報の読み取りと利用)
N) その他(•ユーザ向けの伝達事項の共有、システム状態の表示•手続き毎のガイダンス等の設定・権限設定•他サービスとAPI連携が可能)</t>
    <rPh sb="12" eb="13">
      <t>ミ</t>
    </rPh>
    <rPh sb="23" eb="25">
      <t>キホン</t>
    </rPh>
    <rPh sb="25" eb="27">
      <t>キノウ</t>
    </rPh>
    <rPh sb="43" eb="46">
      <t>ダイリニン</t>
    </rPh>
    <rPh sb="46" eb="48">
      <t>ウケツケ</t>
    </rPh>
    <rPh sb="49" eb="51">
      <t>キカン</t>
    </rPh>
    <rPh sb="51" eb="52">
      <t>ケイ</t>
    </rPh>
    <rPh sb="57" eb="59">
      <t>ジョウホウ</t>
    </rPh>
    <rPh sb="59" eb="61">
      <t>ケンサク</t>
    </rPh>
    <rPh sb="62" eb="64">
      <t>ショクイン</t>
    </rPh>
    <rPh sb="64" eb="66">
      <t>タンイ</t>
    </rPh>
    <rPh sb="71" eb="73">
      <t>サクセイ</t>
    </rPh>
    <rPh sb="74" eb="76">
      <t>ケンゲン</t>
    </rPh>
    <rPh sb="76" eb="78">
      <t>フヨ</t>
    </rPh>
    <rPh sb="83" eb="85">
      <t>アテナ</t>
    </rPh>
    <rPh sb="85" eb="87">
      <t>ケンサク</t>
    </rPh>
    <rPh sb="89" eb="91">
      <t>ジュウキ</t>
    </rPh>
    <rPh sb="91" eb="93">
      <t>ジョウホウ</t>
    </rPh>
    <rPh sb="94" eb="96">
      <t>ケンサク</t>
    </rPh>
    <rPh sb="97" eb="99">
      <t>ショウサイ</t>
    </rPh>
    <rPh sb="100" eb="102">
      <t>ヒョウジ</t>
    </rPh>
    <rPh sb="103" eb="104">
      <t>オナ</t>
    </rPh>
    <rPh sb="105" eb="108">
      <t>セタイイン</t>
    </rPh>
    <rPh sb="109" eb="111">
      <t>ヒョウジ</t>
    </rPh>
    <rPh sb="112" eb="114">
      <t>シエン</t>
    </rPh>
    <rPh sb="114" eb="116">
      <t>ソチ</t>
    </rPh>
    <rPh sb="116" eb="118">
      <t>タイショウ</t>
    </rPh>
    <rPh sb="118" eb="119">
      <t>シャ</t>
    </rPh>
    <rPh sb="120" eb="122">
      <t>ケイコク</t>
    </rPh>
    <rPh sb="122" eb="124">
      <t>ヒョウジ</t>
    </rPh>
    <rPh sb="125" eb="127">
      <t>シュツリョク</t>
    </rPh>
    <rPh sb="128" eb="130">
      <t>セイゲン</t>
    </rPh>
    <rPh sb="131" eb="133">
      <t>ケンサク</t>
    </rPh>
    <rPh sb="133" eb="135">
      <t>ケッカ</t>
    </rPh>
    <rPh sb="136" eb="138">
      <t>リヨウ</t>
    </rPh>
    <rPh sb="143" eb="145">
      <t>ホンニン</t>
    </rPh>
    <rPh sb="145" eb="147">
      <t>カクニン</t>
    </rPh>
    <rPh sb="149" eb="152">
      <t>ライチョウシャ</t>
    </rPh>
    <rPh sb="153" eb="155">
      <t>シメイ</t>
    </rPh>
    <rPh sb="156" eb="158">
      <t>ジュウショ</t>
    </rPh>
    <rPh sb="159" eb="161">
      <t>ホンニン</t>
    </rPh>
    <rPh sb="161" eb="163">
      <t>カクニン</t>
    </rPh>
    <rPh sb="163" eb="165">
      <t>ショルイ</t>
    </rPh>
    <rPh sb="166" eb="168">
      <t>ニュウリョク</t>
    </rPh>
    <rPh sb="169" eb="171">
      <t>シンセイ</t>
    </rPh>
    <rPh sb="171" eb="173">
      <t>タイショウ</t>
    </rPh>
    <rPh sb="173" eb="174">
      <t>シャ</t>
    </rPh>
    <rPh sb="175" eb="176">
      <t>コト</t>
    </rPh>
    <rPh sb="178" eb="180">
      <t>バアイ</t>
    </rPh>
    <rPh sb="181" eb="184">
      <t>イニンジョウ</t>
    </rPh>
    <rPh sb="184" eb="185">
      <t>トウ</t>
    </rPh>
    <rPh sb="186" eb="188">
      <t>センタク</t>
    </rPh>
    <rPh sb="189" eb="192">
      <t>ライチョウシャ</t>
    </rPh>
    <rPh sb="192" eb="194">
      <t>ジョウホウ</t>
    </rPh>
    <rPh sb="195" eb="197">
      <t>ジュウキ</t>
    </rPh>
    <rPh sb="197" eb="199">
      <t>ジョウホウ</t>
    </rPh>
    <rPh sb="200" eb="201">
      <t>コト</t>
    </rPh>
    <rPh sb="203" eb="205">
      <t>バアイ</t>
    </rPh>
    <rPh sb="206" eb="209">
      <t>ガメンジョウ</t>
    </rPh>
    <rPh sb="210" eb="212">
      <t>シュウセイ</t>
    </rPh>
    <rPh sb="213" eb="215">
      <t>ニュウリョク</t>
    </rPh>
    <rPh sb="220" eb="223">
      <t>タイショウシャ</t>
    </rPh>
    <rPh sb="223" eb="225">
      <t>ジョウホウ</t>
    </rPh>
    <rPh sb="227" eb="229">
      <t>シンセイ</t>
    </rPh>
    <rPh sb="229" eb="231">
      <t>タイショウ</t>
    </rPh>
    <rPh sb="231" eb="232">
      <t>シャ</t>
    </rPh>
    <rPh sb="233" eb="235">
      <t>ライチョウ</t>
    </rPh>
    <rPh sb="235" eb="236">
      <t>シャ</t>
    </rPh>
    <rPh sb="236" eb="238">
      <t>ホンニン</t>
    </rPh>
    <rPh sb="239" eb="241">
      <t>バアイ</t>
    </rPh>
    <rPh sb="242" eb="244">
      <t>ホンニン</t>
    </rPh>
    <rPh sb="244" eb="246">
      <t>カクニン</t>
    </rPh>
    <rPh sb="246" eb="248">
      <t>ジョウホウ</t>
    </rPh>
    <rPh sb="249" eb="251">
      <t>リヨウ</t>
    </rPh>
    <rPh sb="252" eb="254">
      <t>シンセイ</t>
    </rPh>
    <rPh sb="254" eb="256">
      <t>タイショウ</t>
    </rPh>
    <rPh sb="256" eb="257">
      <t>シャ</t>
    </rPh>
    <rPh sb="258" eb="259">
      <t>コト</t>
    </rPh>
    <rPh sb="261" eb="263">
      <t>バアイ</t>
    </rPh>
    <rPh sb="264" eb="266">
      <t>アテナ</t>
    </rPh>
    <rPh sb="266" eb="268">
      <t>ケンサク</t>
    </rPh>
    <rPh sb="269" eb="271">
      <t>センタク</t>
    </rPh>
    <rPh sb="272" eb="274">
      <t>ニュウリョク</t>
    </rPh>
    <rPh sb="275" eb="277">
      <t>シンセイ</t>
    </rPh>
    <rPh sb="277" eb="279">
      <t>タイショウ</t>
    </rPh>
    <rPh sb="279" eb="280">
      <t>シャ</t>
    </rPh>
    <rPh sb="281" eb="283">
      <t>セタイ</t>
    </rPh>
    <rPh sb="283" eb="285">
      <t>ゼンイン</t>
    </rPh>
    <rPh sb="286" eb="288">
      <t>シカク</t>
    </rPh>
    <rPh sb="288" eb="290">
      <t>ジョウホウ</t>
    </rPh>
    <rPh sb="291" eb="293">
      <t>サンショウ</t>
    </rPh>
    <rPh sb="294" eb="296">
      <t>シエン</t>
    </rPh>
    <rPh sb="296" eb="298">
      <t>ソチ</t>
    </rPh>
    <rPh sb="298" eb="300">
      <t>タイショウ</t>
    </rPh>
    <rPh sb="303" eb="305">
      <t>ケイコク</t>
    </rPh>
    <rPh sb="305" eb="307">
      <t>ヒョウジ</t>
    </rPh>
    <rPh sb="321" eb="323">
      <t>テツヅ</t>
    </rPh>
    <rPh sb="325" eb="326">
      <t>カン</t>
    </rPh>
    <rPh sb="328" eb="330">
      <t>ホウレイ</t>
    </rPh>
    <rPh sb="336" eb="338">
      <t>ヒョウジ</t>
    </rPh>
    <rPh sb="339" eb="341">
      <t>ヒツヨウ</t>
    </rPh>
    <rPh sb="342" eb="344">
      <t>カクニン</t>
    </rPh>
    <rPh sb="344" eb="346">
      <t>ジコウ</t>
    </rPh>
    <rPh sb="347" eb="349">
      <t>ヒョウジ</t>
    </rPh>
    <rPh sb="350" eb="352">
      <t>ニュウリョク</t>
    </rPh>
    <rPh sb="353" eb="355">
      <t>カクニン</t>
    </rPh>
    <rPh sb="355" eb="357">
      <t>ジコウ</t>
    </rPh>
    <rPh sb="358" eb="359">
      <t>オウ</t>
    </rPh>
    <rPh sb="361" eb="363">
      <t>テツヅ</t>
    </rPh>
    <rPh sb="365" eb="367">
      <t>ジドウ</t>
    </rPh>
    <rPh sb="367" eb="369">
      <t>ツイカ</t>
    </rPh>
    <rPh sb="374" eb="377">
      <t>シンセイショ</t>
    </rPh>
    <rPh sb="377" eb="379">
      <t>インサツ</t>
    </rPh>
    <rPh sb="381" eb="383">
      <t>シメイ</t>
    </rPh>
    <rPh sb="384" eb="386">
      <t>ジュウショ</t>
    </rPh>
    <rPh sb="387" eb="389">
      <t>セイネン</t>
    </rPh>
    <rPh sb="389" eb="391">
      <t>ガッピ</t>
    </rPh>
    <rPh sb="392" eb="394">
      <t>カクニン</t>
    </rPh>
    <rPh sb="394" eb="396">
      <t>ジコウ</t>
    </rPh>
    <rPh sb="397" eb="399">
      <t>インジ</t>
    </rPh>
    <rPh sb="401" eb="404">
      <t>シンセイショ</t>
    </rPh>
    <rPh sb="405" eb="407">
      <t>シュツリョク</t>
    </rPh>
    <rPh sb="408" eb="410">
      <t>フクスウ</t>
    </rPh>
    <rPh sb="411" eb="414">
      <t>シンセイショ</t>
    </rPh>
    <rPh sb="419" eb="421">
      <t>シュツリョク</t>
    </rPh>
    <rPh sb="422" eb="424">
      <t>テツヅ</t>
    </rPh>
    <rPh sb="425" eb="427">
      <t>カンレン</t>
    </rPh>
    <rPh sb="439" eb="441">
      <t>シュツリョク</t>
    </rPh>
    <rPh sb="442" eb="445">
      <t>シンセイショ</t>
    </rPh>
    <rPh sb="446" eb="449">
      <t>サイシュツリョク</t>
    </rPh>
    <rPh sb="454" eb="456">
      <t>ショウメイ</t>
    </rPh>
    <rPh sb="456" eb="458">
      <t>ウケツケ</t>
    </rPh>
    <rPh sb="460" eb="463">
      <t>ショウメイショ</t>
    </rPh>
    <rPh sb="464" eb="466">
      <t>シュルイ</t>
    </rPh>
    <rPh sb="467" eb="469">
      <t>キサイ</t>
    </rPh>
    <rPh sb="469" eb="471">
      <t>ジコウ</t>
    </rPh>
    <rPh sb="472" eb="474">
      <t>シヨウ</t>
    </rPh>
    <rPh sb="474" eb="476">
      <t>モクテキ</t>
    </rPh>
    <rPh sb="477" eb="479">
      <t>スウリョウ</t>
    </rPh>
    <rPh sb="480" eb="482">
      <t>ニュウリョク</t>
    </rPh>
    <rPh sb="483" eb="486">
      <t>テスウリョウ</t>
    </rPh>
    <rPh sb="486" eb="488">
      <t>ケイサン</t>
    </rPh>
    <rPh sb="489" eb="491">
      <t>フクスウ</t>
    </rPh>
    <rPh sb="492" eb="495">
      <t>ショウメイショ</t>
    </rPh>
    <rPh sb="496" eb="498">
      <t>イッカツ</t>
    </rPh>
    <rPh sb="498" eb="500">
      <t>ウケツケ</t>
    </rPh>
    <rPh sb="502" eb="504">
      <t>コウフ</t>
    </rPh>
    <rPh sb="504" eb="507">
      <t>セイキュウショ</t>
    </rPh>
    <rPh sb="508" eb="510">
      <t>シュツリョク</t>
    </rPh>
    <rPh sb="511" eb="512">
      <t>ホカ</t>
    </rPh>
    <rPh sb="512" eb="515">
      <t>セタイイン</t>
    </rPh>
    <rPh sb="516" eb="519">
      <t>ショウメイショ</t>
    </rPh>
    <rPh sb="519" eb="521">
      <t>コウフ</t>
    </rPh>
    <rPh sb="522" eb="524">
      <t>ハッコウ</t>
    </rPh>
    <rPh sb="524" eb="526">
      <t>タイショウ</t>
    </rPh>
    <rPh sb="526" eb="527">
      <t>シャ</t>
    </rPh>
    <rPh sb="528" eb="529">
      <t>キ</t>
    </rPh>
    <rPh sb="530" eb="531">
      <t>カ</t>
    </rPh>
    <rPh sb="532" eb="534">
      <t>ウケツケ</t>
    </rPh>
    <rPh sb="535" eb="538">
      <t>ショウメイショ</t>
    </rPh>
    <rPh sb="538" eb="540">
      <t>ハッコウ</t>
    </rPh>
    <rPh sb="540" eb="542">
      <t>シジ</t>
    </rPh>
    <rPh sb="549" eb="551">
      <t>ニュウリョク</t>
    </rPh>
    <rPh sb="552" eb="555">
      <t>ショウメイショ</t>
    </rPh>
    <rPh sb="556" eb="557">
      <t>カン</t>
    </rPh>
    <rPh sb="559" eb="561">
      <t>ホウレイ</t>
    </rPh>
    <rPh sb="561" eb="562">
      <t>トウ</t>
    </rPh>
    <rPh sb="573" eb="576">
      <t>ショウメイショ</t>
    </rPh>
    <rPh sb="576" eb="578">
      <t>コウフ</t>
    </rPh>
    <rPh sb="578" eb="581">
      <t>セイキュウショ</t>
    </rPh>
    <rPh sb="583" eb="585">
      <t>ウケツケ</t>
    </rPh>
    <rPh sb="585" eb="587">
      <t>ニュウリョク</t>
    </rPh>
    <rPh sb="589" eb="592">
      <t>ショウメイショ</t>
    </rPh>
    <rPh sb="592" eb="594">
      <t>ナイヨウ</t>
    </rPh>
    <rPh sb="595" eb="598">
      <t>テスウリョウ</t>
    </rPh>
    <rPh sb="598" eb="600">
      <t>ゴウケイ</t>
    </rPh>
    <rPh sb="601" eb="603">
      <t>インジ</t>
    </rPh>
    <rPh sb="608" eb="610">
      <t>タイオウ</t>
    </rPh>
    <rPh sb="610" eb="612">
      <t>リレキ</t>
    </rPh>
    <rPh sb="614" eb="616">
      <t>トドケデ</t>
    </rPh>
    <rPh sb="616" eb="618">
      <t>シンセイ</t>
    </rPh>
    <rPh sb="619" eb="621">
      <t>ショウメイ</t>
    </rPh>
    <rPh sb="621" eb="623">
      <t>ウケツケ</t>
    </rPh>
    <rPh sb="624" eb="626">
      <t>タイオウ</t>
    </rPh>
    <rPh sb="626" eb="628">
      <t>リレキ</t>
    </rPh>
    <rPh sb="629" eb="631">
      <t>ジドウ</t>
    </rPh>
    <rPh sb="631" eb="633">
      <t>ホゾン</t>
    </rPh>
    <rPh sb="634" eb="636">
      <t>ショリ</t>
    </rPh>
    <rPh sb="637" eb="639">
      <t>チュウシ</t>
    </rPh>
    <rPh sb="640" eb="642">
      <t>タカ</t>
    </rPh>
    <rPh sb="644" eb="646">
      <t>サイカイ</t>
    </rPh>
    <rPh sb="650" eb="652">
      <t>トウロク</t>
    </rPh>
    <rPh sb="653" eb="655">
      <t>タイオウ</t>
    </rPh>
    <rPh sb="657" eb="659">
      <t>ショクイン</t>
    </rPh>
    <rPh sb="659" eb="661">
      <t>ジョウホウ</t>
    </rPh>
    <rPh sb="662" eb="664">
      <t>キロク</t>
    </rPh>
    <rPh sb="669" eb="671">
      <t>シンサ</t>
    </rPh>
    <rPh sb="671" eb="673">
      <t>ジゴ</t>
    </rPh>
    <rPh sb="673" eb="675">
      <t>ショリ</t>
    </rPh>
    <rPh sb="677" eb="679">
      <t>テツヅ</t>
    </rPh>
    <rPh sb="681" eb="683">
      <t>シンチョク</t>
    </rPh>
    <rPh sb="683" eb="685">
      <t>ジョウキョウ</t>
    </rPh>
    <rPh sb="686" eb="688">
      <t>シンセイ</t>
    </rPh>
    <rPh sb="688" eb="689">
      <t>スミ</t>
    </rPh>
    <rPh sb="691" eb="693">
      <t>シンサ</t>
    </rPh>
    <rPh sb="693" eb="694">
      <t>ズ</t>
    </rPh>
    <rPh sb="699" eb="701">
      <t>カクニン</t>
    </rPh>
    <rPh sb="702" eb="704">
      <t>カンリ</t>
    </rPh>
    <rPh sb="714" eb="717">
      <t>ショウメイショ</t>
    </rPh>
    <rPh sb="717" eb="719">
      <t>ウケツケ</t>
    </rPh>
    <rPh sb="719" eb="721">
      <t>ギョウム</t>
    </rPh>
    <rPh sb="722" eb="724">
      <t>キカン</t>
    </rPh>
    <rPh sb="724" eb="725">
      <t>ケイ</t>
    </rPh>
    <rPh sb="731" eb="733">
      <t>ジドウ</t>
    </rPh>
    <rPh sb="733" eb="735">
      <t>ニュウリョク</t>
    </rPh>
    <rPh sb="735" eb="736">
      <t>ヨウ</t>
    </rPh>
    <rPh sb="739" eb="741">
      <t>レンケイ</t>
    </rPh>
    <rPh sb="745" eb="747">
      <t>シュツリョク</t>
    </rPh>
    <rPh sb="749" eb="752">
      <t>ジュウミンヒョウ</t>
    </rPh>
    <rPh sb="753" eb="755">
      <t>インカン</t>
    </rPh>
    <rPh sb="755" eb="757">
      <t>トウロク</t>
    </rPh>
    <rPh sb="758" eb="760">
      <t>ショトク</t>
    </rPh>
    <rPh sb="760" eb="762">
      <t>カゼイ</t>
    </rPh>
    <rPh sb="763" eb="766">
      <t>ショウメイショ</t>
    </rPh>
    <rPh sb="771" eb="773">
      <t>レンケイ</t>
    </rPh>
    <rPh sb="778" eb="780">
      <t>トウケイ</t>
    </rPh>
    <rPh sb="780" eb="782">
      <t>ジョウホウ</t>
    </rPh>
    <rPh sb="782" eb="784">
      <t>シュツリョク</t>
    </rPh>
    <rPh sb="786" eb="788">
      <t>シテイ</t>
    </rPh>
    <rPh sb="788" eb="790">
      <t>キカン</t>
    </rPh>
    <rPh sb="791" eb="793">
      <t>タイオウ</t>
    </rPh>
    <rPh sb="793" eb="795">
      <t>リレキ</t>
    </rPh>
    <rPh sb="795" eb="797">
      <t>ジョウホウ</t>
    </rPh>
    <rPh sb="802" eb="804">
      <t>シュツリョク</t>
    </rPh>
    <rPh sb="809" eb="811">
      <t>ニュウリョク</t>
    </rPh>
    <rPh sb="811" eb="813">
      <t>ホジョ</t>
    </rPh>
    <rPh sb="815" eb="817">
      <t>ジュウショ</t>
    </rPh>
    <rPh sb="817" eb="819">
      <t>ニュウリョク</t>
    </rPh>
    <rPh sb="820" eb="822">
      <t>ソンザイ</t>
    </rPh>
    <rPh sb="824" eb="826">
      <t>ジュウショ</t>
    </rPh>
    <rPh sb="827" eb="829">
      <t>チバン</t>
    </rPh>
    <rPh sb="830" eb="831">
      <t>ホウ</t>
    </rPh>
    <rPh sb="831" eb="832">
      <t>カ</t>
    </rPh>
    <rPh sb="833" eb="835">
      <t>センタク</t>
    </rPh>
    <rPh sb="837" eb="839">
      <t>ニュウリョク</t>
    </rPh>
    <rPh sb="843" eb="845">
      <t>ニュウリョク</t>
    </rPh>
    <rPh sb="856" eb="858">
      <t>ジョウホウ</t>
    </rPh>
    <rPh sb="859" eb="860">
      <t>ヨ</t>
    </rPh>
    <rPh sb="861" eb="862">
      <t>ト</t>
    </rPh>
    <rPh sb="864" eb="866">
      <t>リヨウ</t>
    </rPh>
    <rPh sb="873" eb="874">
      <t>ホカ</t>
    </rPh>
    <rPh sb="879" eb="880">
      <t>ム</t>
    </rPh>
    <rPh sb="882" eb="884">
      <t>デンタツ</t>
    </rPh>
    <rPh sb="884" eb="886">
      <t>ジコウ</t>
    </rPh>
    <rPh sb="887" eb="889">
      <t>キョウユウ</t>
    </rPh>
    <rPh sb="894" eb="896">
      <t>ジョウタイ</t>
    </rPh>
    <rPh sb="897" eb="899">
      <t>ヒョウジ</t>
    </rPh>
    <rPh sb="900" eb="902">
      <t>テツヅ</t>
    </rPh>
    <rPh sb="903" eb="904">
      <t>ゴト</t>
    </rPh>
    <rPh sb="910" eb="911">
      <t>トウ</t>
    </rPh>
    <rPh sb="912" eb="914">
      <t>セッテイ</t>
    </rPh>
    <rPh sb="915" eb="917">
      <t>ケンゲン</t>
    </rPh>
    <rPh sb="917" eb="919">
      <t>セッテイ</t>
    </rPh>
    <rPh sb="920" eb="921">
      <t>タ</t>
    </rPh>
    <rPh sb="929" eb="931">
      <t>レンケイ</t>
    </rPh>
    <rPh sb="932" eb="93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</si>
</sst>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0.00_ ;[Red]\-#,##0.00\ "/>
    <numFmt numFmtId="179" formatCode="0.0_);[Red]\(0.0\)"/>
    <numFmt numFmtId="180"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1"/>
      <name val="HGｺﾞｼｯｸM"/>
      <family val="3"/>
      <charset val="128"/>
    </font>
    <font>
      <sz val="11"/>
      <name val="ＭＳ Ｐ明朝"/>
      <family val="1"/>
      <charset val="128"/>
    </font>
    <font>
      <sz val="11"/>
      <name val="ＭＳ 明朝"/>
      <family val="1"/>
      <charset val="128"/>
    </font>
    <font>
      <sz val="12"/>
      <name val="ＭＳ 明朝"/>
      <family val="1"/>
      <charset val="128"/>
    </font>
    <font>
      <sz val="12"/>
      <name val="Times New Roman"/>
      <family val="1"/>
    </font>
    <font>
      <sz val="11"/>
      <name val="Meiryo UI"/>
      <family val="3"/>
      <charset val="128"/>
    </font>
    <font>
      <b/>
      <sz val="14"/>
      <color indexed="63"/>
      <name val="Meiryo UI"/>
      <family val="3"/>
      <charset val="128"/>
    </font>
    <font>
      <sz val="14"/>
      <name val="Meiryo UI"/>
      <family val="3"/>
      <charset val="128"/>
    </font>
    <font>
      <b/>
      <sz val="12"/>
      <color indexed="63"/>
      <name val="Meiryo UI"/>
      <family val="3"/>
      <charset val="128"/>
    </font>
    <font>
      <sz val="14"/>
      <color indexed="9"/>
      <name val="Meiryo UI"/>
      <family val="3"/>
      <charset val="128"/>
    </font>
    <font>
      <b/>
      <sz val="14"/>
      <name val="Meiryo UI"/>
      <family val="3"/>
      <charset val="128"/>
    </font>
    <font>
      <b/>
      <sz val="18"/>
      <name val="Meiryo UI"/>
      <family val="3"/>
      <charset val="128"/>
    </font>
    <font>
      <b/>
      <sz val="14"/>
      <color rgb="FFFF0000"/>
      <name val="Meiryo UI"/>
      <family val="3"/>
      <charset val="128"/>
    </font>
    <font>
      <sz val="14"/>
      <color rgb="FFFF0000"/>
      <name val="Meiryo UI"/>
      <family val="3"/>
      <charset val="128"/>
    </font>
    <font>
      <b/>
      <sz val="12"/>
      <name val="Meiryo UI"/>
      <family val="3"/>
      <charset val="128"/>
    </font>
    <font>
      <sz val="12"/>
      <name val="Meiryo UI"/>
      <family val="3"/>
      <charset val="128"/>
    </font>
    <font>
      <b/>
      <sz val="11"/>
      <name val="Meiryo UI"/>
      <family val="3"/>
      <charset val="128"/>
    </font>
    <font>
      <sz val="10"/>
      <name val="Meiryo UI"/>
      <family val="3"/>
      <charset val="128"/>
    </font>
  </fonts>
  <fills count="22">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theme="8" tint="0.59999389629810485"/>
        <bgColor indexed="64"/>
      </patternFill>
    </fill>
    <fill>
      <patternFill patternType="solid">
        <fgColor theme="8"/>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4BACC6"/>
        <bgColor indexed="64"/>
      </patternFill>
    </fill>
    <fill>
      <patternFill patternType="solid">
        <fgColor rgb="FF92CDDC"/>
        <bgColor indexed="64"/>
      </patternFill>
    </fill>
    <fill>
      <patternFill patternType="solid">
        <fgColor rgb="FFFABF8F"/>
        <bgColor indexed="64"/>
      </patternFill>
    </fill>
    <fill>
      <patternFill patternType="solid">
        <fgColor theme="0" tint="-0.34998626667073579"/>
        <bgColor indexed="64"/>
      </patternFill>
    </fill>
    <fill>
      <patternFill patternType="solid">
        <fgColor rgb="FFFCD5B4"/>
        <bgColor indexed="64"/>
      </patternFill>
    </fill>
  </fills>
  <borders count="71">
    <border>
      <left/>
      <right/>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medium">
        <color indexed="64"/>
      </bottom>
      <diagonal/>
    </border>
  </borders>
  <cellStyleXfs count="7">
    <xf numFmtId="0" fontId="0" fillId="0" borderId="0" applyAlignment="0">
      <alignment vertical="center"/>
    </xf>
    <xf numFmtId="0" fontId="12"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7" fillId="0" borderId="0"/>
  </cellStyleXfs>
  <cellXfs count="44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1" fillId="0" borderId="0" xfId="0" applyFont="1">
      <alignment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4" borderId="5" xfId="0" applyFont="1" applyFill="1" applyBorder="1" applyAlignment="1">
      <alignment horizontal="center" vertical="center"/>
    </xf>
    <xf numFmtId="0" fontId="4" fillId="4" borderId="3" xfId="0" applyFont="1" applyFill="1" applyBorder="1" applyAlignment="1">
      <alignment horizontal="center" vertical="center"/>
    </xf>
    <xf numFmtId="38" fontId="5" fillId="0" borderId="0" xfId="0" applyNumberFormat="1" applyFont="1">
      <alignment vertical="center"/>
    </xf>
    <xf numFmtId="0" fontId="1" fillId="0" borderId="6" xfId="0" applyFont="1" applyBorder="1" applyAlignment="1">
      <alignment vertical="center" wrapText="1"/>
    </xf>
    <xf numFmtId="0" fontId="4" fillId="0" borderId="6" xfId="0" applyFont="1" applyBorder="1" applyAlignment="1">
      <alignment vertical="center" wrapText="1"/>
    </xf>
    <xf numFmtId="0" fontId="0" fillId="0" borderId="7" xfId="0" applyBorder="1" applyAlignment="1">
      <alignment vertical="center" wrapText="1"/>
    </xf>
    <xf numFmtId="0" fontId="1" fillId="0" borderId="8" xfId="0" applyFont="1" applyBorder="1" applyAlignment="1">
      <alignment vertical="center"/>
    </xf>
    <xf numFmtId="0" fontId="1" fillId="0" borderId="9" xfId="0" applyFont="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11" xfId="0" applyBorder="1" applyAlignment="1">
      <alignment vertical="center" wrapText="1"/>
    </xf>
    <xf numFmtId="0" fontId="1" fillId="0" borderId="12" xfId="0" applyFont="1" applyBorder="1" applyAlignment="1">
      <alignment vertical="center" wrapText="1"/>
    </xf>
    <xf numFmtId="0" fontId="4" fillId="0" borderId="9" xfId="0" applyFont="1" applyBorder="1" applyAlignment="1">
      <alignment vertical="center"/>
    </xf>
    <xf numFmtId="0" fontId="4" fillId="0" borderId="12" xfId="0" applyFont="1" applyBorder="1" applyAlignment="1">
      <alignment vertical="center" wrapText="1"/>
    </xf>
    <xf numFmtId="0" fontId="1" fillId="0" borderId="7" xfId="0" applyFont="1" applyBorder="1" applyAlignment="1">
      <alignment vertical="center" wrapText="1"/>
    </xf>
    <xf numFmtId="0" fontId="1" fillId="0" borderId="6" xfId="0" applyFont="1" applyBorder="1" applyAlignment="1">
      <alignment vertical="center"/>
    </xf>
    <xf numFmtId="0" fontId="4"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vertical="center"/>
    </xf>
    <xf numFmtId="0" fontId="4" fillId="0" borderId="6" xfId="0" applyFont="1" applyBorder="1" applyAlignment="1">
      <alignment horizontal="center" vertical="center"/>
    </xf>
    <xf numFmtId="0" fontId="0" fillId="0" borderId="13" xfId="0" applyBorder="1" applyAlignment="1">
      <alignment vertical="center"/>
    </xf>
    <xf numFmtId="0" fontId="1" fillId="5" borderId="14" xfId="0" applyFont="1" applyFill="1" applyBorder="1" applyAlignment="1">
      <alignment horizontal="center" vertical="center" wrapText="1"/>
    </xf>
    <xf numFmtId="0" fontId="4" fillId="0" borderId="6" xfId="0" applyFont="1" applyBorder="1" applyAlignment="1">
      <alignment horizontal="center" vertical="center" textRotation="255"/>
    </xf>
    <xf numFmtId="0" fontId="4" fillId="0" borderId="15" xfId="0" applyFont="1" applyBorder="1" applyAlignment="1">
      <alignment horizontal="center" vertical="center"/>
    </xf>
    <xf numFmtId="0" fontId="0" fillId="0" borderId="15" xfId="0" applyBorder="1" applyAlignment="1">
      <alignment horizontal="center" vertical="center"/>
    </xf>
    <xf numFmtId="0" fontId="4" fillId="3" borderId="3" xfId="0" applyFont="1" applyFill="1" applyBorder="1" applyAlignment="1">
      <alignment horizontal="center" vertical="center"/>
    </xf>
    <xf numFmtId="0" fontId="6" fillId="4" borderId="3" xfId="0" applyFont="1" applyFill="1" applyBorder="1" applyAlignment="1">
      <alignment horizontal="center" vertical="center"/>
    </xf>
    <xf numFmtId="0" fontId="6" fillId="5" borderId="15" xfId="0" applyFont="1" applyFill="1" applyBorder="1">
      <alignment vertical="center"/>
    </xf>
    <xf numFmtId="0" fontId="6" fillId="4" borderId="16" xfId="0" applyFont="1" applyFill="1" applyBorder="1" applyAlignment="1">
      <alignment horizontal="center" vertical="center"/>
    </xf>
    <xf numFmtId="177" fontId="6" fillId="0" borderId="11" xfId="2" applyNumberFormat="1" applyFont="1" applyBorder="1">
      <alignment vertical="center"/>
    </xf>
    <xf numFmtId="177" fontId="6" fillId="0" borderId="17" xfId="2" applyNumberFormat="1" applyFont="1" applyBorder="1">
      <alignment vertical="center"/>
    </xf>
    <xf numFmtId="0" fontId="1" fillId="0" borderId="6" xfId="0" applyFont="1" applyBorder="1" applyAlignment="1">
      <alignment horizontal="center" vertical="center"/>
    </xf>
    <xf numFmtId="0" fontId="8" fillId="0" borderId="0" xfId="5" applyFont="1">
      <alignment vertical="center"/>
    </xf>
    <xf numFmtId="0" fontId="8" fillId="0" borderId="0" xfId="5" applyFont="1" applyAlignment="1">
      <alignment horizontal="right" vertical="center"/>
    </xf>
    <xf numFmtId="0" fontId="9" fillId="0" borderId="0" xfId="5" applyFont="1">
      <alignment vertical="center"/>
    </xf>
    <xf numFmtId="0" fontId="8" fillId="6" borderId="6" xfId="5" applyFont="1" applyFill="1" applyBorder="1" applyAlignment="1">
      <alignment horizontal="center" vertical="center" wrapText="1"/>
    </xf>
    <xf numFmtId="0" fontId="8" fillId="6" borderId="6" xfId="4" applyFont="1" applyFill="1" applyBorder="1" applyAlignment="1">
      <alignment horizontal="center" vertical="center"/>
    </xf>
    <xf numFmtId="0" fontId="8" fillId="6" borderId="15" xfId="4" applyFont="1" applyFill="1" applyBorder="1" applyAlignment="1">
      <alignment horizontal="center" vertical="center"/>
    </xf>
    <xf numFmtId="0" fontId="8" fillId="0" borderId="6" xfId="5" applyFont="1" applyBorder="1" applyAlignment="1">
      <alignment horizontal="center" vertical="center"/>
    </xf>
    <xf numFmtId="0" fontId="8" fillId="0" borderId="15" xfId="5" applyFont="1" applyBorder="1" applyAlignment="1">
      <alignment horizontal="center" vertical="center"/>
    </xf>
    <xf numFmtId="0" fontId="10" fillId="0" borderId="6" xfId="5" applyFont="1" applyBorder="1" applyAlignment="1">
      <alignment vertical="center" wrapText="1"/>
    </xf>
    <xf numFmtId="0" fontId="8" fillId="0" borderId="5" xfId="5" applyFont="1" applyBorder="1">
      <alignment vertical="center"/>
    </xf>
    <xf numFmtId="0" fontId="10" fillId="0" borderId="1" xfId="5" applyFont="1" applyBorder="1" applyAlignment="1">
      <alignment horizontal="justify" vertical="center" wrapText="1"/>
    </xf>
    <xf numFmtId="0" fontId="10" fillId="0" borderId="1" xfId="5" applyFont="1" applyBorder="1" applyAlignment="1">
      <alignment horizontal="center" vertical="center" wrapText="1"/>
    </xf>
    <xf numFmtId="0" fontId="8" fillId="0" borderId="1" xfId="5" applyFont="1" applyBorder="1" applyAlignment="1">
      <alignment horizontal="center" vertical="center"/>
    </xf>
    <xf numFmtId="0" fontId="8" fillId="0" borderId="3" xfId="5" applyFont="1" applyBorder="1" applyAlignment="1">
      <alignment horizontal="center" vertical="center"/>
    </xf>
    <xf numFmtId="0" fontId="4" fillId="0" borderId="6" xfId="0" applyFont="1" applyBorder="1" applyAlignment="1">
      <alignment horizontal="center" vertical="center" textRotation="255" wrapText="1"/>
    </xf>
    <xf numFmtId="0" fontId="4" fillId="7" borderId="6"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7" xfId="0" applyFont="1" applyFill="1" applyBorder="1" applyAlignment="1">
      <alignment horizontal="center" vertical="center"/>
    </xf>
    <xf numFmtId="0" fontId="4" fillId="3" borderId="19" xfId="0" applyFont="1" applyFill="1" applyBorder="1" applyAlignment="1">
      <alignment horizontal="center" vertical="center"/>
    </xf>
    <xf numFmtId="0" fontId="4" fillId="7" borderId="15"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20" xfId="0" applyFont="1" applyBorder="1" applyAlignment="1">
      <alignment vertical="center" wrapText="1"/>
    </xf>
    <xf numFmtId="0" fontId="4" fillId="3" borderId="5" xfId="0" applyFont="1" applyFill="1" applyBorder="1" applyAlignment="1">
      <alignment horizontal="center" vertical="center"/>
    </xf>
    <xf numFmtId="0" fontId="1" fillId="0" borderId="15" xfId="0" applyFont="1" applyBorder="1" applyAlignment="1">
      <alignment horizontal="center" vertical="center"/>
    </xf>
    <xf numFmtId="0" fontId="1" fillId="0" borderId="21" xfId="0" applyFont="1" applyBorder="1" applyAlignment="1">
      <alignment horizontal="center" vertical="center"/>
    </xf>
    <xf numFmtId="0" fontId="0" fillId="0" borderId="21" xfId="0" applyBorder="1" applyAlignment="1">
      <alignment horizontal="center" vertical="center"/>
    </xf>
    <xf numFmtId="0" fontId="4" fillId="0" borderId="21" xfId="0" applyFont="1" applyBorder="1" applyAlignment="1">
      <alignment horizontal="center" vertical="center"/>
    </xf>
    <xf numFmtId="0" fontId="10" fillId="0" borderId="6" xfId="5" applyFont="1" applyBorder="1" applyAlignment="1">
      <alignment horizontal="center" vertical="center" wrapText="1"/>
    </xf>
    <xf numFmtId="0" fontId="1" fillId="0" borderId="0" xfId="5">
      <alignment vertical="center"/>
    </xf>
    <xf numFmtId="0" fontId="11" fillId="0" borderId="0" xfId="0" applyFont="1" applyAlignme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4" borderId="6" xfId="0" applyFill="1" applyBorder="1" applyAlignment="1">
      <alignment horizontal="center" vertical="center"/>
    </xf>
    <xf numFmtId="0" fontId="0" fillId="5" borderId="6" xfId="0" applyFill="1" applyBorder="1" applyAlignment="1">
      <alignment horizontal="center" vertical="center"/>
    </xf>
    <xf numFmtId="0" fontId="0" fillId="0" borderId="26" xfId="0" applyBorder="1">
      <alignment vertical="center"/>
    </xf>
    <xf numFmtId="0" fontId="6" fillId="5" borderId="27" xfId="0" applyFont="1" applyFill="1" applyBorder="1">
      <alignment vertical="center"/>
    </xf>
    <xf numFmtId="177" fontId="6" fillId="0" borderId="27" xfId="2" applyNumberFormat="1" applyFont="1" applyBorder="1">
      <alignment vertical="center"/>
    </xf>
    <xf numFmtId="0" fontId="6" fillId="5" borderId="3" xfId="0" applyFont="1" applyFill="1" applyBorder="1">
      <alignment vertical="center"/>
    </xf>
    <xf numFmtId="38" fontId="0" fillId="0" borderId="21" xfId="3" applyFont="1" applyBorder="1">
      <alignment vertical="center"/>
    </xf>
    <xf numFmtId="38" fontId="0" fillId="0" borderId="24" xfId="3" applyFont="1" applyBorder="1">
      <alignment vertical="center"/>
    </xf>
    <xf numFmtId="38" fontId="0" fillId="0" borderId="25" xfId="3" applyFont="1" applyBorder="1">
      <alignment vertical="center"/>
    </xf>
    <xf numFmtId="38" fontId="0" fillId="0" borderId="22" xfId="3" applyFont="1" applyBorder="1">
      <alignment vertical="center"/>
    </xf>
    <xf numFmtId="38" fontId="0" fillId="0" borderId="23" xfId="3" applyFont="1" applyBorder="1">
      <alignment vertical="center"/>
    </xf>
    <xf numFmtId="38" fontId="0" fillId="0" borderId="6" xfId="3" applyFont="1" applyFill="1" applyBorder="1">
      <alignment vertical="center"/>
    </xf>
    <xf numFmtId="0" fontId="0" fillId="5" borderId="21" xfId="0" applyFill="1" applyBorder="1">
      <alignment vertical="center"/>
    </xf>
    <xf numFmtId="0" fontId="0" fillId="3" borderId="6" xfId="0" applyFill="1" applyBorder="1" applyAlignment="1">
      <alignment horizontal="center" vertical="center"/>
    </xf>
    <xf numFmtId="0" fontId="0" fillId="4" borderId="6" xfId="0" applyFill="1" applyBorder="1" applyAlignment="1">
      <alignment horizontal="center" vertical="center" wrapText="1"/>
    </xf>
    <xf numFmtId="38" fontId="0" fillId="0" borderId="24" xfId="3" applyFont="1" applyBorder="1" applyAlignment="1">
      <alignment horizontal="center" vertical="center"/>
    </xf>
    <xf numFmtId="0" fontId="0" fillId="0" borderId="26" xfId="0" applyBorder="1" applyAlignment="1">
      <alignment horizontal="center" vertical="center"/>
    </xf>
    <xf numFmtId="38" fontId="0" fillId="0" borderId="26" xfId="3" applyFont="1" applyBorder="1">
      <alignment vertical="center"/>
    </xf>
    <xf numFmtId="0" fontId="0" fillId="8" borderId="6" xfId="0" applyFill="1" applyBorder="1" applyAlignment="1">
      <alignment horizontal="center"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0" borderId="16" xfId="0" applyNumberFormat="1" applyFont="1" applyBorder="1">
      <alignment vertical="center"/>
    </xf>
    <xf numFmtId="176" fontId="6" fillId="0" borderId="30" xfId="0" applyNumberFormat="1" applyFont="1" applyBorder="1">
      <alignment vertical="center"/>
    </xf>
    <xf numFmtId="0" fontId="1" fillId="0" borderId="6" xfId="0" applyFont="1" applyBorder="1" applyAlignment="1">
      <alignment horizontal="center" vertical="center" wrapText="1"/>
    </xf>
    <xf numFmtId="0" fontId="1" fillId="0" borderId="0" xfId="0" applyFont="1" applyAlignment="1">
      <alignment vertical="center" wrapText="1"/>
    </xf>
    <xf numFmtId="0" fontId="1" fillId="4" borderId="6"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0" borderId="15" xfId="0" applyFont="1" applyBorder="1" applyAlignment="1">
      <alignment vertical="center" wrapText="1"/>
    </xf>
    <xf numFmtId="0" fontId="4" fillId="4" borderId="31"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31" xfId="0" applyFont="1" applyBorder="1" applyAlignment="1">
      <alignment vertical="center" wrapText="1"/>
    </xf>
    <xf numFmtId="0" fontId="1" fillId="0" borderId="15" xfId="0" applyFont="1" applyBorder="1" applyAlignment="1">
      <alignment vertical="center" wrapText="1"/>
    </xf>
    <xf numFmtId="176" fontId="6" fillId="0" borderId="32" xfId="0" applyNumberFormat="1" applyFont="1" applyBorder="1">
      <alignment vertical="center"/>
    </xf>
    <xf numFmtId="177" fontId="6" fillId="0" borderId="33" xfId="2" applyNumberFormat="1" applyFont="1" applyBorder="1">
      <alignment vertical="center"/>
    </xf>
    <xf numFmtId="0" fontId="6" fillId="5" borderId="12" xfId="0" applyFont="1" applyFill="1" applyBorder="1">
      <alignment vertical="center"/>
    </xf>
    <xf numFmtId="38" fontId="6" fillId="0" borderId="34" xfId="3" applyFont="1" applyBorder="1">
      <alignment vertical="center"/>
    </xf>
    <xf numFmtId="38" fontId="6" fillId="0" borderId="20" xfId="3" applyFont="1" applyBorder="1">
      <alignment vertical="center"/>
    </xf>
    <xf numFmtId="38" fontId="6" fillId="0" borderId="32" xfId="3" applyFont="1" applyBorder="1">
      <alignment vertical="center"/>
    </xf>
    <xf numFmtId="38" fontId="6" fillId="0" borderId="5" xfId="3" applyFont="1" applyBorder="1">
      <alignment vertical="center"/>
    </xf>
    <xf numFmtId="38" fontId="6" fillId="0" borderId="35" xfId="3" applyFont="1" applyBorder="1">
      <alignment vertical="center"/>
    </xf>
    <xf numFmtId="38" fontId="6" fillId="0" borderId="27" xfId="3" applyFont="1" applyBorder="1">
      <alignment vertical="center"/>
    </xf>
    <xf numFmtId="38" fontId="6" fillId="0" borderId="15" xfId="3" applyFont="1" applyBorder="1">
      <alignment vertical="center"/>
    </xf>
    <xf numFmtId="38" fontId="6" fillId="0" borderId="33" xfId="3" applyFont="1" applyBorder="1">
      <alignment vertical="center"/>
    </xf>
    <xf numFmtId="38" fontId="6" fillId="0" borderId="3" xfId="3" applyFont="1" applyBorder="1">
      <alignment vertical="center"/>
    </xf>
    <xf numFmtId="38" fontId="6" fillId="0" borderId="17" xfId="3" applyFont="1" applyBorder="1">
      <alignment vertical="center"/>
    </xf>
    <xf numFmtId="38" fontId="0" fillId="0" borderId="0" xfId="0" applyNumberFormat="1">
      <alignment vertical="center"/>
    </xf>
    <xf numFmtId="0" fontId="1" fillId="2" borderId="0" xfId="0" applyFont="1" applyFill="1" applyAlignment="1">
      <alignment horizontal="center" vertical="center"/>
    </xf>
    <xf numFmtId="0" fontId="1" fillId="0" borderId="0" xfId="0" applyFont="1" applyAlignment="1">
      <alignment horizontal="center" vertical="center" wrapText="1"/>
    </xf>
    <xf numFmtId="0" fontId="1" fillId="4" borderId="5" xfId="0" applyFont="1" applyFill="1" applyBorder="1" applyAlignment="1">
      <alignment horizontal="center" vertical="center"/>
    </xf>
    <xf numFmtId="0" fontId="1" fillId="4" borderId="3" xfId="0" applyFont="1" applyFill="1" applyBorder="1" applyAlignment="1">
      <alignment horizontal="center" vertical="center"/>
    </xf>
    <xf numFmtId="0" fontId="1" fillId="7" borderId="6"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7" xfId="0" applyFont="1" applyFill="1" applyBorder="1" applyAlignment="1">
      <alignment horizontal="center" vertical="center"/>
    </xf>
    <xf numFmtId="0" fontId="1" fillId="0" borderId="20" xfId="0" applyFont="1" applyBorder="1" applyAlignment="1">
      <alignment vertical="center" wrapText="1"/>
    </xf>
    <xf numFmtId="0" fontId="1" fillId="0" borderId="0" xfId="0" applyFont="1" applyAlignment="1">
      <alignment vertical="center"/>
    </xf>
    <xf numFmtId="0" fontId="1" fillId="3" borderId="1" xfId="0" applyFont="1" applyFill="1" applyBorder="1" applyAlignment="1">
      <alignment vertical="center"/>
    </xf>
    <xf numFmtId="0" fontId="1" fillId="3" borderId="4" xfId="0" applyFont="1" applyFill="1" applyBorder="1" applyAlignment="1">
      <alignment vertical="center"/>
    </xf>
    <xf numFmtId="0" fontId="1" fillId="3" borderId="19"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38" fontId="1" fillId="3" borderId="1" xfId="3" applyFont="1" applyFill="1" applyBorder="1" applyAlignment="1">
      <alignment horizontal="center" vertical="center"/>
    </xf>
    <xf numFmtId="38" fontId="1" fillId="3" borderId="3" xfId="3" applyFont="1" applyFill="1" applyBorder="1" applyAlignment="1">
      <alignment horizontal="center" vertical="center"/>
    </xf>
    <xf numFmtId="0" fontId="1" fillId="3" borderId="16" xfId="0" applyFont="1" applyFill="1" applyBorder="1" applyAlignment="1">
      <alignment horizontal="center" vertical="center"/>
    </xf>
    <xf numFmtId="0" fontId="1" fillId="3" borderId="2" xfId="0" applyFont="1" applyFill="1" applyBorder="1" applyAlignment="1">
      <alignment vertical="center"/>
    </xf>
    <xf numFmtId="0" fontId="1" fillId="3" borderId="3" xfId="0" applyFont="1" applyFill="1" applyBorder="1" applyAlignment="1">
      <alignment vertical="center"/>
    </xf>
    <xf numFmtId="38" fontId="1" fillId="0" borderId="0" xfId="0" applyNumberFormat="1" applyFont="1">
      <alignment vertical="center"/>
    </xf>
    <xf numFmtId="38" fontId="1" fillId="0" borderId="6" xfId="0" applyNumberFormat="1" applyFont="1" applyBorder="1" applyAlignment="1">
      <alignment horizontal="center" vertical="center"/>
    </xf>
    <xf numFmtId="38" fontId="1" fillId="0" borderId="15" xfId="0" applyNumberFormat="1" applyFont="1" applyBorder="1" applyAlignment="1">
      <alignment vertical="center" wrapText="1"/>
    </xf>
    <xf numFmtId="38" fontId="1" fillId="0" borderId="6" xfId="3" applyFont="1" applyFill="1" applyBorder="1" applyAlignment="1">
      <alignment horizontal="center" vertical="center"/>
    </xf>
    <xf numFmtId="0" fontId="1" fillId="0" borderId="20" xfId="0" applyFont="1" applyBorder="1" applyAlignment="1">
      <alignment horizontal="center" vertical="center"/>
    </xf>
    <xf numFmtId="38" fontId="1" fillId="0" borderId="15" xfId="3" applyFont="1" applyFill="1" applyBorder="1" applyAlignment="1">
      <alignment vertical="center" wrapText="1"/>
    </xf>
    <xf numFmtId="0" fontId="1" fillId="3" borderId="36" xfId="0" applyFont="1" applyFill="1" applyBorder="1" applyAlignment="1">
      <alignment vertical="center"/>
    </xf>
    <xf numFmtId="38" fontId="0" fillId="0" borderId="15" xfId="0" applyNumberFormat="1" applyBorder="1" applyAlignment="1">
      <alignment vertical="center" wrapText="1"/>
    </xf>
    <xf numFmtId="38" fontId="0" fillId="0" borderId="26" xfId="0" applyNumberFormat="1" applyBorder="1">
      <alignment vertical="center"/>
    </xf>
    <xf numFmtId="0" fontId="0" fillId="4" borderId="26" xfId="0" applyFill="1" applyBorder="1" applyAlignment="1">
      <alignment vertical="center" wrapText="1"/>
    </xf>
    <xf numFmtId="0" fontId="0" fillId="9" borderId="26" xfId="0" applyFill="1" applyBorder="1">
      <alignment vertical="center"/>
    </xf>
    <xf numFmtId="0" fontId="1" fillId="0" borderId="31" xfId="0" applyFont="1" applyBorder="1" applyAlignment="1">
      <alignment vertical="center" wrapText="1"/>
    </xf>
    <xf numFmtId="0" fontId="6" fillId="4" borderId="1" xfId="0" applyFont="1" applyFill="1" applyBorder="1" applyAlignment="1">
      <alignment horizontal="center" vertical="center"/>
    </xf>
    <xf numFmtId="176" fontId="6" fillId="0" borderId="37" xfId="0" applyNumberFormat="1" applyFont="1" applyBorder="1">
      <alignment vertical="center"/>
    </xf>
    <xf numFmtId="176" fontId="6" fillId="0" borderId="6" xfId="0" applyNumberFormat="1" applyFont="1" applyBorder="1">
      <alignment vertical="center"/>
    </xf>
    <xf numFmtId="176" fontId="6" fillId="0" borderId="38" xfId="0" applyNumberFormat="1" applyFont="1" applyBorder="1">
      <alignment vertical="center"/>
    </xf>
    <xf numFmtId="176" fontId="6" fillId="0" borderId="1" xfId="0" applyNumberFormat="1" applyFont="1" applyBorder="1">
      <alignment vertical="center"/>
    </xf>
    <xf numFmtId="176" fontId="6" fillId="0" borderId="36" xfId="0" applyNumberFormat="1" applyFont="1" applyBorder="1">
      <alignment vertical="center"/>
    </xf>
    <xf numFmtId="0" fontId="13" fillId="0" borderId="0" xfId="0" applyFont="1">
      <alignment vertical="center"/>
    </xf>
    <xf numFmtId="176" fontId="13" fillId="0" borderId="0" xfId="0" applyNumberFormat="1" applyFont="1">
      <alignment vertical="center"/>
    </xf>
    <xf numFmtId="0" fontId="15" fillId="0" borderId="0" xfId="0" applyFont="1">
      <alignment vertical="center"/>
    </xf>
    <xf numFmtId="176" fontId="13" fillId="0" borderId="0" xfId="0" applyNumberFormat="1" applyFont="1" applyAlignment="1">
      <alignment horizontal="center" vertical="top" wrapText="1"/>
    </xf>
    <xf numFmtId="0" fontId="13" fillId="0" borderId="0" xfId="0" applyFont="1" applyAlignment="1">
      <alignment horizontal="center" vertical="center"/>
    </xf>
    <xf numFmtId="0" fontId="15" fillId="0" borderId="0" xfId="0" applyFont="1" applyAlignment="1">
      <alignment horizontal="center" vertical="center"/>
    </xf>
    <xf numFmtId="176" fontId="15"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19" fillId="0" borderId="0" xfId="0" applyFont="1" applyAlignment="1">
      <alignment vertical="center"/>
    </xf>
    <xf numFmtId="0" fontId="13" fillId="0" borderId="0" xfId="0" applyFont="1" applyAlignment="1">
      <alignment vertical="center" textRotation="255"/>
    </xf>
    <xf numFmtId="0" fontId="13" fillId="0" borderId="0" xfId="0" applyFont="1" applyAlignment="1">
      <alignment horizontal="center" vertical="center" wrapText="1"/>
    </xf>
    <xf numFmtId="38" fontId="13" fillId="0" borderId="0" xfId="0" applyNumberFormat="1" applyFont="1">
      <alignment vertical="center"/>
    </xf>
    <xf numFmtId="0" fontId="13" fillId="0" borderId="0" xfId="0" applyFont="1" applyAlignment="1">
      <alignment vertical="center"/>
    </xf>
    <xf numFmtId="0" fontId="15" fillId="0" borderId="0" xfId="0" applyFont="1" applyAlignment="1">
      <alignment vertical="center"/>
    </xf>
    <xf numFmtId="0" fontId="17" fillId="0" borderId="0" xfId="0" applyFont="1" applyAlignment="1">
      <alignment horizontal="center" vertical="center"/>
    </xf>
    <xf numFmtId="0" fontId="15" fillId="0" borderId="6" xfId="0" applyFont="1" applyBorder="1" applyAlignment="1">
      <alignment horizontal="center" vertical="center"/>
    </xf>
    <xf numFmtId="0" fontId="18" fillId="0" borderId="0" xfId="0" applyFont="1">
      <alignment vertical="center"/>
    </xf>
    <xf numFmtId="0" fontId="15" fillId="0" borderId="6" xfId="0" applyFont="1" applyBorder="1" applyAlignment="1">
      <alignment horizontal="center" vertical="top"/>
    </xf>
    <xf numFmtId="0" fontId="15" fillId="0" borderId="6" xfId="0" applyFont="1" applyBorder="1" applyAlignment="1">
      <alignment vertical="top" wrapText="1"/>
    </xf>
    <xf numFmtId="0" fontId="15" fillId="11" borderId="6" xfId="0" applyFont="1" applyFill="1" applyBorder="1" applyAlignment="1">
      <alignment horizontal="center" vertical="center"/>
    </xf>
    <xf numFmtId="0" fontId="15" fillId="11" borderId="6" xfId="0" applyFont="1" applyFill="1" applyBorder="1">
      <alignment vertical="center"/>
    </xf>
    <xf numFmtId="0" fontId="15" fillId="10" borderId="6" xfId="0" applyFont="1" applyFill="1" applyBorder="1" applyAlignment="1">
      <alignment horizontal="center" vertical="center"/>
    </xf>
    <xf numFmtId="0" fontId="20" fillId="0" borderId="6" xfId="0" applyFont="1" applyBorder="1" applyAlignment="1">
      <alignment horizontal="center" vertical="center"/>
    </xf>
    <xf numFmtId="176" fontId="13" fillId="0" borderId="0" xfId="0" applyNumberFormat="1" applyFont="1" applyAlignment="1">
      <alignment horizontal="center" vertical="center" wrapText="1"/>
    </xf>
    <xf numFmtId="0" fontId="15" fillId="12" borderId="6" xfId="0" applyFont="1" applyFill="1" applyBorder="1" applyAlignment="1">
      <alignment horizontal="left" vertical="center" wrapText="1"/>
    </xf>
    <xf numFmtId="49" fontId="18" fillId="0" borderId="0" xfId="0" applyNumberFormat="1" applyFont="1">
      <alignment vertical="center"/>
    </xf>
    <xf numFmtId="49" fontId="15" fillId="12" borderId="6" xfId="0" applyNumberFormat="1" applyFont="1" applyFill="1" applyBorder="1" applyAlignment="1">
      <alignment horizontal="left" vertical="center"/>
    </xf>
    <xf numFmtId="49" fontId="15" fillId="0" borderId="0" xfId="0" applyNumberFormat="1" applyFont="1">
      <alignment vertical="center"/>
    </xf>
    <xf numFmtId="49" fontId="13" fillId="0" borderId="0" xfId="0" applyNumberFormat="1" applyFont="1">
      <alignment vertical="center"/>
    </xf>
    <xf numFmtId="0" fontId="13" fillId="12" borderId="6" xfId="0" applyFont="1" applyFill="1" applyBorder="1" applyAlignment="1">
      <alignment horizontal="center" vertical="center" wrapText="1"/>
    </xf>
    <xf numFmtId="176" fontId="13" fillId="0" borderId="0" xfId="0" applyNumberFormat="1" applyFont="1" applyAlignment="1">
      <alignment horizontal="center" vertical="center"/>
    </xf>
    <xf numFmtId="0" fontId="18" fillId="12" borderId="0" xfId="0" applyFont="1" applyFill="1" applyAlignment="1">
      <alignment horizontal="center" vertical="center"/>
    </xf>
    <xf numFmtId="0" fontId="15" fillId="12" borderId="0" xfId="0" applyFont="1" applyFill="1" applyAlignment="1">
      <alignment horizontal="center" vertical="center"/>
    </xf>
    <xf numFmtId="0" fontId="18" fillId="12" borderId="0" xfId="0" applyFont="1" applyFill="1" applyAlignment="1">
      <alignment horizontal="center" vertical="center" wrapText="1"/>
    </xf>
    <xf numFmtId="176" fontId="18" fillId="12" borderId="0" xfId="0" applyNumberFormat="1" applyFont="1" applyFill="1" applyAlignment="1">
      <alignment horizontal="center" vertical="center" wrapText="1"/>
    </xf>
    <xf numFmtId="0" fontId="18" fillId="12" borderId="55" xfId="0" applyFont="1" applyFill="1" applyBorder="1" applyAlignment="1">
      <alignment horizontal="center" vertical="center"/>
    </xf>
    <xf numFmtId="0" fontId="13" fillId="12" borderId="29" xfId="0" applyFont="1" applyFill="1" applyBorder="1" applyAlignment="1">
      <alignment horizontal="left" vertical="center" wrapText="1"/>
    </xf>
    <xf numFmtId="0" fontId="13" fillId="12" borderId="20" xfId="0" applyFont="1" applyFill="1" applyBorder="1" applyAlignment="1">
      <alignment horizontal="center" vertical="center" wrapText="1"/>
    </xf>
    <xf numFmtId="0" fontId="13" fillId="12" borderId="15" xfId="0" applyFont="1" applyFill="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13" fillId="11" borderId="31" xfId="0" applyFont="1" applyFill="1" applyBorder="1" applyAlignment="1">
      <alignment horizontal="center" vertical="center"/>
    </xf>
    <xf numFmtId="0" fontId="13" fillId="0" borderId="6" xfId="0" applyFont="1" applyBorder="1" applyAlignment="1">
      <alignment horizontal="center" vertical="center" wrapText="1"/>
    </xf>
    <xf numFmtId="0" fontId="13" fillId="11" borderId="6" xfId="0" applyFont="1" applyFill="1" applyBorder="1" applyAlignment="1">
      <alignment horizontal="center" vertical="center" wrapText="1"/>
    </xf>
    <xf numFmtId="0" fontId="13" fillId="15" borderId="6" xfId="0" applyFont="1" applyFill="1" applyBorder="1" applyAlignment="1">
      <alignment horizontal="center" vertical="center" wrapText="1"/>
    </xf>
    <xf numFmtId="179" fontId="18" fillId="12" borderId="20" xfId="0" applyNumberFormat="1" applyFont="1" applyFill="1" applyBorder="1" applyAlignment="1">
      <alignment horizontal="center" vertical="center" wrapText="1"/>
    </xf>
    <xf numFmtId="179" fontId="18" fillId="15" borderId="6" xfId="0" applyNumberFormat="1" applyFont="1" applyFill="1" applyBorder="1" applyAlignment="1">
      <alignment horizontal="center" vertical="center" wrapText="1"/>
    </xf>
    <xf numFmtId="38" fontId="20" fillId="0" borderId="6" xfId="0" applyNumberFormat="1" applyFont="1" applyBorder="1" applyAlignment="1">
      <alignment vertical="center" shrinkToFit="1"/>
    </xf>
    <xf numFmtId="178" fontId="18" fillId="11" borderId="6" xfId="0" applyNumberFormat="1" applyFont="1" applyFill="1" applyBorder="1" applyAlignment="1">
      <alignment vertical="center"/>
    </xf>
    <xf numFmtId="179" fontId="18" fillId="0" borderId="20" xfId="0" applyNumberFormat="1" applyFont="1" applyFill="1" applyBorder="1" applyAlignment="1">
      <alignment horizontal="center" vertical="center" wrapText="1"/>
    </xf>
    <xf numFmtId="0" fontId="18" fillId="0" borderId="0" xfId="0" applyFont="1" applyAlignment="1">
      <alignment horizontal="left" vertical="center"/>
    </xf>
    <xf numFmtId="0" fontId="15" fillId="16" borderId="6" xfId="0" applyFont="1" applyFill="1" applyBorder="1" applyAlignment="1">
      <alignment horizontal="center" vertical="center"/>
    </xf>
    <xf numFmtId="0" fontId="15" fillId="16" borderId="0" xfId="0" applyFont="1" applyFill="1" applyAlignment="1">
      <alignment horizontal="center" vertical="center"/>
    </xf>
    <xf numFmtId="0" fontId="18" fillId="12" borderId="54" xfId="0" applyFont="1" applyFill="1" applyBorder="1" applyAlignment="1">
      <alignment horizontal="left" vertical="center"/>
    </xf>
    <xf numFmtId="0" fontId="13" fillId="12" borderId="31" xfId="0" applyFont="1" applyFill="1" applyBorder="1" applyAlignment="1">
      <alignment horizontal="center" vertical="center" wrapText="1"/>
    </xf>
    <xf numFmtId="0" fontId="15" fillId="12" borderId="21" xfId="0" applyFont="1" applyFill="1" applyBorder="1" applyAlignment="1">
      <alignment horizontal="left" vertical="center" wrapText="1"/>
    </xf>
    <xf numFmtId="0" fontId="13" fillId="12" borderId="21" xfId="0" applyFont="1" applyFill="1" applyBorder="1" applyAlignment="1">
      <alignment horizontal="center" vertical="center" wrapText="1"/>
    </xf>
    <xf numFmtId="0" fontId="13" fillId="12" borderId="9" xfId="0" applyFont="1" applyFill="1" applyBorder="1" applyAlignment="1">
      <alignment horizontal="center" vertical="center" wrapText="1"/>
    </xf>
    <xf numFmtId="0" fontId="13" fillId="12" borderId="58" xfId="0" applyFont="1" applyFill="1" applyBorder="1" applyAlignment="1">
      <alignment horizontal="center" vertical="center" wrapText="1"/>
    </xf>
    <xf numFmtId="0" fontId="18" fillId="11" borderId="46" xfId="0" applyFont="1" applyFill="1" applyBorder="1" applyAlignment="1">
      <alignment horizontal="center" vertical="center"/>
    </xf>
    <xf numFmtId="0" fontId="18" fillId="11" borderId="47" xfId="0" applyFont="1" applyFill="1" applyBorder="1" applyAlignment="1">
      <alignment horizontal="center" vertical="center"/>
    </xf>
    <xf numFmtId="0" fontId="18" fillId="11" borderId="40" xfId="0" applyFont="1" applyFill="1" applyBorder="1" applyAlignment="1">
      <alignment horizontal="left" vertical="center"/>
    </xf>
    <xf numFmtId="0" fontId="22" fillId="17" borderId="5" xfId="0" applyFont="1" applyFill="1" applyBorder="1" applyAlignment="1">
      <alignment horizontal="center" vertical="top" wrapText="1"/>
    </xf>
    <xf numFmtId="0" fontId="22" fillId="17" borderId="1" xfId="0" applyFont="1" applyFill="1" applyBorder="1" applyAlignment="1">
      <alignment horizontal="center" vertical="top" wrapText="1"/>
    </xf>
    <xf numFmtId="176" fontId="22" fillId="17" borderId="3" xfId="0" applyNumberFormat="1" applyFont="1" applyFill="1" applyBorder="1" applyAlignment="1">
      <alignment horizontal="center" vertical="top" wrapText="1"/>
    </xf>
    <xf numFmtId="0" fontId="15" fillId="12" borderId="31" xfId="0" applyFont="1" applyFill="1" applyBorder="1" applyAlignment="1">
      <alignment horizontal="left" vertical="center" wrapText="1"/>
    </xf>
    <xf numFmtId="0" fontId="15" fillId="12" borderId="58" xfId="0" applyFont="1" applyFill="1" applyBorder="1" applyAlignment="1">
      <alignment horizontal="left" vertical="center" wrapText="1"/>
    </xf>
    <xf numFmtId="0" fontId="18" fillId="11" borderId="52" xfId="0" applyFont="1" applyFill="1" applyBorder="1" applyAlignment="1">
      <alignment horizontal="center" vertical="center" wrapText="1"/>
    </xf>
    <xf numFmtId="49" fontId="15" fillId="13" borderId="61" xfId="0" applyNumberFormat="1" applyFont="1" applyFill="1" applyBorder="1" applyAlignment="1">
      <alignment horizontal="left" vertical="center"/>
    </xf>
    <xf numFmtId="0" fontId="13" fillId="12" borderId="29" xfId="0" applyFont="1" applyFill="1" applyBorder="1" applyAlignment="1">
      <alignment horizontal="center" vertical="center" wrapText="1"/>
    </xf>
    <xf numFmtId="0" fontId="13" fillId="12" borderId="62" xfId="0" applyFont="1" applyFill="1" applyBorder="1" applyAlignment="1">
      <alignment horizontal="center" vertical="center" wrapText="1"/>
    </xf>
    <xf numFmtId="0" fontId="13" fillId="12" borderId="57" xfId="0" applyFont="1" applyFill="1" applyBorder="1" applyAlignment="1">
      <alignment horizontal="center" vertical="center" wrapText="1"/>
    </xf>
    <xf numFmtId="0" fontId="13" fillId="12" borderId="59" xfId="0" applyFont="1" applyFill="1" applyBorder="1" applyAlignment="1">
      <alignment horizontal="center" vertical="center" wrapText="1"/>
    </xf>
    <xf numFmtId="176" fontId="15" fillId="0" borderId="57" xfId="0" applyNumberFormat="1" applyFont="1" applyBorder="1" applyAlignment="1">
      <alignment horizontal="center" vertical="center" wrapText="1"/>
    </xf>
    <xf numFmtId="49" fontId="15" fillId="13" borderId="24" xfId="0" applyNumberFormat="1" applyFont="1" applyFill="1" applyBorder="1" applyAlignment="1">
      <alignment horizontal="left" vertical="center"/>
    </xf>
    <xf numFmtId="0" fontId="15" fillId="13" borderId="24" xfId="0" applyFont="1" applyFill="1" applyBorder="1" applyAlignment="1">
      <alignment horizontal="left" vertical="center" wrapText="1"/>
    </xf>
    <xf numFmtId="0" fontId="15" fillId="18" borderId="63" xfId="0" applyFont="1" applyFill="1" applyBorder="1" applyAlignment="1">
      <alignment horizontal="left" vertical="center" wrapText="1"/>
    </xf>
    <xf numFmtId="0" fontId="13" fillId="13" borderId="64" xfId="0" applyFont="1" applyFill="1" applyBorder="1" applyAlignment="1">
      <alignment horizontal="center" vertical="center" wrapText="1"/>
    </xf>
    <xf numFmtId="0" fontId="13" fillId="13" borderId="65" xfId="0" applyFont="1" applyFill="1" applyBorder="1" applyAlignment="1">
      <alignment horizontal="center" vertical="center" wrapText="1"/>
    </xf>
    <xf numFmtId="0" fontId="13" fillId="13" borderId="24" xfId="0" applyFont="1" applyFill="1" applyBorder="1" applyAlignment="1">
      <alignment horizontal="center" vertical="center" wrapText="1"/>
    </xf>
    <xf numFmtId="0" fontId="13" fillId="13" borderId="63" xfId="0" applyFont="1" applyFill="1" applyBorder="1" applyAlignment="1">
      <alignment horizontal="center" vertical="center" wrapText="1"/>
    </xf>
    <xf numFmtId="49" fontId="15" fillId="13" borderId="34" xfId="0" applyNumberFormat="1" applyFont="1" applyFill="1" applyBorder="1" applyAlignment="1">
      <alignment horizontal="left" vertical="center"/>
    </xf>
    <xf numFmtId="0" fontId="15" fillId="13" borderId="37" xfId="0" applyFont="1" applyFill="1" applyBorder="1" applyAlignment="1">
      <alignment horizontal="left" vertical="center" wrapText="1"/>
    </xf>
    <xf numFmtId="0" fontId="15" fillId="18" borderId="51" xfId="0" applyFont="1" applyFill="1" applyBorder="1" applyAlignment="1">
      <alignment horizontal="left" vertical="center" wrapText="1"/>
    </xf>
    <xf numFmtId="0" fontId="13" fillId="13" borderId="56" xfId="0" applyFont="1" applyFill="1" applyBorder="1" applyAlignment="1">
      <alignment horizontal="center" vertical="center" wrapText="1"/>
    </xf>
    <xf numFmtId="0" fontId="13" fillId="13" borderId="28" xfId="0" applyFont="1" applyFill="1" applyBorder="1" applyAlignment="1">
      <alignment horizontal="center" vertical="center" wrapText="1"/>
    </xf>
    <xf numFmtId="0" fontId="13" fillId="13" borderId="37" xfId="0" applyFont="1" applyFill="1" applyBorder="1" applyAlignment="1">
      <alignment horizontal="center" vertical="center" wrapText="1"/>
    </xf>
    <xf numFmtId="0" fontId="13" fillId="13" borderId="51" xfId="0" applyFont="1" applyFill="1" applyBorder="1" applyAlignment="1">
      <alignment horizontal="center" vertical="center" wrapText="1"/>
    </xf>
    <xf numFmtId="49" fontId="15" fillId="12" borderId="5" xfId="0" applyNumberFormat="1" applyFont="1" applyFill="1" applyBorder="1" applyAlignment="1">
      <alignment horizontal="left" vertical="center"/>
    </xf>
    <xf numFmtId="0" fontId="15" fillId="12" borderId="1"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3" fillId="12" borderId="60" xfId="0" applyFont="1" applyFill="1" applyBorder="1" applyAlignment="1">
      <alignment horizontal="center" vertical="center" wrapText="1"/>
    </xf>
    <xf numFmtId="0" fontId="13" fillId="12" borderId="16"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13" fillId="12" borderId="66" xfId="0" applyFont="1" applyFill="1" applyBorder="1" applyAlignment="1">
      <alignment horizontal="left" vertical="center" wrapText="1"/>
    </xf>
    <xf numFmtId="49" fontId="15" fillId="12" borderId="21" xfId="0" applyNumberFormat="1" applyFont="1" applyFill="1" applyBorder="1" applyAlignment="1">
      <alignment horizontal="left" vertical="center"/>
    </xf>
    <xf numFmtId="0" fontId="13" fillId="12" borderId="62" xfId="0" applyFont="1" applyFill="1" applyBorder="1" applyAlignment="1">
      <alignment horizontal="left" vertical="center" wrapText="1"/>
    </xf>
    <xf numFmtId="0" fontId="15" fillId="13" borderId="63" xfId="0" applyFont="1" applyFill="1" applyBorder="1" applyAlignment="1">
      <alignment horizontal="left" vertical="center" wrapText="1"/>
    </xf>
    <xf numFmtId="0" fontId="15" fillId="13" borderId="51" xfId="0" applyFont="1" applyFill="1" applyBorder="1" applyAlignment="1">
      <alignment horizontal="left" vertical="center" wrapText="1"/>
    </xf>
    <xf numFmtId="49" fontId="15" fillId="12" borderId="20" xfId="0" applyNumberFormat="1" applyFont="1" applyFill="1" applyBorder="1" applyAlignment="1">
      <alignment horizontal="left" vertical="center"/>
    </xf>
    <xf numFmtId="0" fontId="13" fillId="12" borderId="67" xfId="0" applyFont="1" applyFill="1" applyBorder="1" applyAlignment="1">
      <alignment horizontal="left" vertical="center" wrapText="1"/>
    </xf>
    <xf numFmtId="0" fontId="13" fillId="12" borderId="0" xfId="0" applyFont="1" applyFill="1" applyBorder="1" applyAlignment="1">
      <alignment horizontal="center" vertical="center"/>
    </xf>
    <xf numFmtId="0" fontId="13" fillId="13" borderId="34" xfId="0" applyFont="1" applyFill="1" applyBorder="1" applyAlignment="1">
      <alignment horizontal="center" vertical="center" wrapText="1"/>
    </xf>
    <xf numFmtId="0" fontId="13" fillId="13" borderId="27" xfId="0" applyFont="1" applyFill="1" applyBorder="1" applyAlignment="1">
      <alignment horizontal="center" vertical="center" wrapText="1"/>
    </xf>
    <xf numFmtId="179" fontId="18" fillId="12" borderId="5" xfId="0" applyNumberFormat="1" applyFont="1" applyFill="1" applyBorder="1" applyAlignment="1">
      <alignment horizontal="center" vertical="center" wrapText="1"/>
    </xf>
    <xf numFmtId="179" fontId="18" fillId="12" borderId="9" xfId="0" applyNumberFormat="1" applyFont="1" applyFill="1" applyBorder="1" applyAlignment="1">
      <alignment horizontal="center" vertical="center" wrapText="1"/>
    </xf>
    <xf numFmtId="179" fontId="18" fillId="0" borderId="9" xfId="0" applyNumberFormat="1" applyFont="1" applyFill="1" applyBorder="1" applyAlignment="1">
      <alignment horizontal="center" vertical="center" wrapText="1"/>
    </xf>
    <xf numFmtId="176" fontId="18" fillId="12" borderId="70" xfId="0" applyNumberFormat="1" applyFont="1" applyFill="1" applyBorder="1" applyAlignment="1">
      <alignment horizontal="center" vertical="center" wrapText="1"/>
    </xf>
    <xf numFmtId="0" fontId="13" fillId="12" borderId="70" xfId="0" applyFont="1" applyFill="1" applyBorder="1" applyAlignment="1">
      <alignment horizontal="center" vertical="center"/>
    </xf>
    <xf numFmtId="0" fontId="16" fillId="14" borderId="5" xfId="0" applyFont="1" applyFill="1" applyBorder="1" applyAlignment="1">
      <alignment horizontal="center" vertical="center"/>
    </xf>
    <xf numFmtId="0" fontId="18" fillId="19" borderId="47" xfId="0" applyFont="1" applyFill="1" applyBorder="1" applyAlignment="1">
      <alignment vertical="center" wrapText="1"/>
    </xf>
    <xf numFmtId="0" fontId="16" fillId="19" borderId="1" xfId="0" applyFont="1" applyFill="1" applyBorder="1" applyAlignment="1">
      <alignment horizontal="center" vertical="center" wrapText="1"/>
    </xf>
    <xf numFmtId="0" fontId="22" fillId="19" borderId="3" xfId="0" applyFont="1" applyFill="1" applyBorder="1" applyAlignment="1">
      <alignment horizontal="center" vertical="center" wrapText="1"/>
    </xf>
    <xf numFmtId="179" fontId="18" fillId="12" borderId="1" xfId="0" applyNumberFormat="1" applyFont="1" applyFill="1" applyBorder="1" applyAlignment="1">
      <alignment horizontal="center" vertical="center" wrapText="1"/>
    </xf>
    <xf numFmtId="179" fontId="18" fillId="12" borderId="6" xfId="0" applyNumberFormat="1" applyFont="1" applyFill="1" applyBorder="1" applyAlignment="1">
      <alignment horizontal="center" vertical="center" wrapText="1"/>
    </xf>
    <xf numFmtId="179" fontId="18" fillId="12" borderId="21" xfId="0" applyNumberFormat="1" applyFont="1" applyFill="1" applyBorder="1" applyAlignment="1">
      <alignment horizontal="center" vertical="center" wrapText="1"/>
    </xf>
    <xf numFmtId="179" fontId="18" fillId="0" borderId="6" xfId="0" applyNumberFormat="1" applyFont="1" applyFill="1" applyBorder="1" applyAlignment="1">
      <alignment horizontal="center" vertical="center" wrapText="1"/>
    </xf>
    <xf numFmtId="179" fontId="18" fillId="0" borderId="21" xfId="0" applyNumberFormat="1" applyFont="1" applyFill="1" applyBorder="1" applyAlignment="1">
      <alignment horizontal="center" vertical="center" wrapText="1"/>
    </xf>
    <xf numFmtId="179" fontId="18" fillId="20" borderId="20" xfId="0" applyNumberFormat="1" applyFont="1" applyFill="1" applyBorder="1" applyAlignment="1">
      <alignment horizontal="center" vertical="center" wrapText="1"/>
    </xf>
    <xf numFmtId="179" fontId="18" fillId="20" borderId="5" xfId="0" applyNumberFormat="1" applyFont="1" applyFill="1" applyBorder="1" applyAlignment="1">
      <alignment horizontal="center" vertical="center" wrapText="1"/>
    </xf>
    <xf numFmtId="0" fontId="13" fillId="20" borderId="31" xfId="0" applyFont="1" applyFill="1" applyBorder="1">
      <alignment vertical="center"/>
    </xf>
    <xf numFmtId="0" fontId="13" fillId="20" borderId="58" xfId="0" applyFont="1" applyFill="1" applyBorder="1">
      <alignment vertical="center"/>
    </xf>
    <xf numFmtId="179" fontId="18" fillId="20" borderId="9" xfId="0" applyNumberFormat="1" applyFont="1" applyFill="1" applyBorder="1" applyAlignment="1">
      <alignment horizontal="center" vertical="center" wrapText="1"/>
    </xf>
    <xf numFmtId="0" fontId="24" fillId="17" borderId="28" xfId="0" applyFont="1" applyFill="1" applyBorder="1" applyAlignment="1">
      <alignment horizontal="center" vertical="top"/>
    </xf>
    <xf numFmtId="0" fontId="24" fillId="17" borderId="37" xfId="0" applyFont="1" applyFill="1" applyBorder="1" applyAlignment="1">
      <alignment horizontal="center" vertical="top"/>
    </xf>
    <xf numFmtId="176" fontId="24" fillId="17" borderId="37" xfId="0" applyNumberFormat="1" applyFont="1" applyFill="1" applyBorder="1" applyAlignment="1">
      <alignment horizontal="center" vertical="top"/>
    </xf>
    <xf numFmtId="0" fontId="24" fillId="17" borderId="51" xfId="0" applyFont="1" applyFill="1" applyBorder="1" applyAlignment="1">
      <alignment horizontal="center" vertical="top"/>
    </xf>
    <xf numFmtId="176" fontId="18" fillId="11" borderId="56" xfId="0" applyNumberFormat="1" applyFont="1" applyFill="1" applyBorder="1" applyAlignment="1">
      <alignment horizontal="center" vertical="center"/>
    </xf>
    <xf numFmtId="179" fontId="18" fillId="21" borderId="21" xfId="0" applyNumberFormat="1" applyFont="1" applyFill="1" applyBorder="1" applyAlignment="1">
      <alignment horizontal="center" vertical="center" wrapText="1"/>
    </xf>
    <xf numFmtId="179" fontId="18" fillId="21" borderId="10" xfId="0" applyNumberFormat="1" applyFont="1" applyFill="1" applyBorder="1" applyAlignment="1">
      <alignment horizontal="center" vertical="center" wrapText="1"/>
    </xf>
    <xf numFmtId="179" fontId="18" fillId="21" borderId="24" xfId="0" applyNumberFormat="1" applyFont="1" applyFill="1" applyBorder="1" applyAlignment="1">
      <alignment horizontal="center" vertical="center" wrapText="1"/>
    </xf>
    <xf numFmtId="0" fontId="13" fillId="21" borderId="34" xfId="0" applyFont="1" applyFill="1" applyBorder="1" applyAlignment="1">
      <alignment horizontal="center" vertical="center" wrapText="1"/>
    </xf>
    <xf numFmtId="0" fontId="13" fillId="21" borderId="37" xfId="0" applyFont="1" applyFill="1" applyBorder="1" applyAlignment="1">
      <alignment horizontal="center" vertical="center" wrapText="1"/>
    </xf>
    <xf numFmtId="0" fontId="13" fillId="21" borderId="10" xfId="0" applyFont="1" applyFill="1" applyBorder="1" applyAlignment="1">
      <alignment horizontal="center" vertical="center" wrapText="1"/>
    </xf>
    <xf numFmtId="0" fontId="13" fillId="21" borderId="24" xfId="0" applyFont="1" applyFill="1" applyBorder="1" applyAlignment="1">
      <alignment horizontal="center" vertical="center" wrapText="1"/>
    </xf>
    <xf numFmtId="179" fontId="18" fillId="20" borderId="52" xfId="0" applyNumberFormat="1" applyFont="1" applyFill="1" applyBorder="1" applyAlignment="1">
      <alignment vertical="center" wrapText="1"/>
    </xf>
    <xf numFmtId="179" fontId="18" fillId="20" borderId="47" xfId="0" applyNumberFormat="1" applyFont="1" applyFill="1" applyBorder="1" applyAlignment="1">
      <alignment vertical="center" wrapText="1"/>
    </xf>
    <xf numFmtId="179" fontId="18" fillId="19" borderId="37" xfId="0" applyNumberFormat="1" applyFont="1" applyFill="1" applyBorder="1" applyAlignment="1">
      <alignment vertical="center" wrapText="1"/>
    </xf>
    <xf numFmtId="0" fontId="13" fillId="20" borderId="47" xfId="0" applyFont="1" applyFill="1" applyBorder="1" applyAlignment="1">
      <alignment horizontal="left" vertical="center" wrapText="1"/>
    </xf>
    <xf numFmtId="0" fontId="13" fillId="20" borderId="65" xfId="0" applyFont="1" applyFill="1" applyBorder="1" applyAlignment="1">
      <alignment horizontal="left" vertical="center" wrapText="1"/>
    </xf>
    <xf numFmtId="0" fontId="18" fillId="12" borderId="69" xfId="0" applyFont="1" applyFill="1" applyBorder="1" applyAlignment="1">
      <alignment horizontal="center" vertical="center"/>
    </xf>
    <xf numFmtId="0" fontId="13" fillId="20" borderId="27" xfId="0" applyFont="1" applyFill="1" applyBorder="1" applyAlignment="1">
      <alignment horizontal="left" vertical="center" wrapText="1"/>
    </xf>
    <xf numFmtId="0" fontId="13" fillId="0" borderId="15" xfId="0" applyFont="1" applyBorder="1">
      <alignment vertical="center"/>
    </xf>
    <xf numFmtId="0" fontId="13" fillId="20" borderId="15" xfId="0" applyFont="1" applyFill="1" applyBorder="1">
      <alignment vertical="center"/>
    </xf>
    <xf numFmtId="49" fontId="15" fillId="13" borderId="2" xfId="0" applyNumberFormat="1" applyFont="1" applyFill="1" applyBorder="1" applyAlignment="1">
      <alignment horizontal="left" vertical="center"/>
    </xf>
    <xf numFmtId="179" fontId="18" fillId="15" borderId="1" xfId="0" applyNumberFormat="1" applyFont="1" applyFill="1" applyBorder="1" applyAlignment="1">
      <alignment horizontal="center" vertical="center" wrapText="1"/>
    </xf>
    <xf numFmtId="0" fontId="13" fillId="20" borderId="3" xfId="0" applyFont="1" applyFill="1" applyBorder="1">
      <alignment vertical="center"/>
    </xf>
    <xf numFmtId="0" fontId="18" fillId="11" borderId="1" xfId="0" applyFont="1" applyFill="1" applyBorder="1" applyAlignment="1">
      <alignment horizontal="center" vertical="center" wrapText="1"/>
    </xf>
    <xf numFmtId="176" fontId="18" fillId="11" borderId="1" xfId="0" applyNumberFormat="1" applyFont="1" applyFill="1" applyBorder="1" applyAlignment="1">
      <alignment horizontal="center" vertical="center" wrapText="1"/>
    </xf>
    <xf numFmtId="176" fontId="18" fillId="11" borderId="3" xfId="0" applyNumberFormat="1" applyFont="1" applyFill="1" applyBorder="1" applyAlignment="1">
      <alignment horizontal="center" vertical="center" wrapText="1"/>
    </xf>
    <xf numFmtId="0" fontId="13" fillId="12" borderId="12" xfId="0" applyFont="1" applyFill="1" applyBorder="1" applyAlignment="1">
      <alignment horizontal="center" vertical="center" wrapText="1"/>
    </xf>
    <xf numFmtId="0" fontId="13" fillId="0" borderId="12" xfId="0" applyFont="1" applyBorder="1">
      <alignment vertical="center"/>
    </xf>
    <xf numFmtId="0" fontId="18" fillId="12" borderId="13" xfId="0" applyFont="1" applyFill="1" applyBorder="1" applyAlignment="1">
      <alignment horizontal="center" vertical="center"/>
    </xf>
    <xf numFmtId="0" fontId="18" fillId="12" borderId="0" xfId="0" applyFont="1" applyFill="1" applyBorder="1" applyAlignment="1">
      <alignment horizontal="center" vertical="center"/>
    </xf>
    <xf numFmtId="49" fontId="15" fillId="12" borderId="9" xfId="0" applyNumberFormat="1" applyFont="1" applyFill="1" applyBorder="1" applyAlignment="1">
      <alignment horizontal="left" vertical="center"/>
    </xf>
    <xf numFmtId="176" fontId="13" fillId="0" borderId="57" xfId="0" applyNumberFormat="1" applyFont="1" applyBorder="1" applyAlignment="1">
      <alignment horizontal="center" vertical="center" wrapText="1"/>
    </xf>
    <xf numFmtId="176" fontId="13" fillId="0" borderId="60" xfId="0" applyNumberFormat="1" applyFont="1" applyBorder="1" applyAlignment="1">
      <alignment horizontal="center" vertical="center" wrapText="1"/>
    </xf>
    <xf numFmtId="0" fontId="15" fillId="0" borderId="31"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21" xfId="0" applyFont="1" applyFill="1" applyBorder="1" applyAlignment="1">
      <alignment horizontal="left" vertical="center" wrapText="1"/>
    </xf>
    <xf numFmtId="180" fontId="15" fillId="0" borderId="0" xfId="0" applyNumberFormat="1" applyFont="1">
      <alignment vertical="center"/>
    </xf>
    <xf numFmtId="180" fontId="14" fillId="11" borderId="6" xfId="0" applyNumberFormat="1" applyFont="1" applyFill="1" applyBorder="1" applyAlignment="1">
      <alignment horizontal="center" vertical="center" wrapText="1"/>
    </xf>
    <xf numFmtId="180" fontId="15" fillId="0" borderId="6" xfId="0" applyNumberFormat="1" applyFont="1" applyBorder="1" applyAlignment="1">
      <alignment vertical="center"/>
    </xf>
    <xf numFmtId="180" fontId="15" fillId="10" borderId="6" xfId="0" applyNumberFormat="1" applyFont="1" applyFill="1" applyBorder="1" applyAlignment="1">
      <alignment vertical="center"/>
    </xf>
    <xf numFmtId="180" fontId="15" fillId="11" borderId="6" xfId="0" applyNumberFormat="1" applyFont="1" applyFill="1" applyBorder="1" applyAlignment="1">
      <alignment vertical="center"/>
    </xf>
    <xf numFmtId="0" fontId="6" fillId="5" borderId="43" xfId="0" applyFont="1" applyFill="1" applyBorder="1" applyAlignment="1">
      <alignment vertical="center"/>
    </xf>
    <xf numFmtId="0" fontId="6" fillId="5" borderId="44" xfId="0" applyFont="1" applyFill="1" applyBorder="1" applyAlignment="1">
      <alignment vertical="center"/>
    </xf>
    <xf numFmtId="0" fontId="6" fillId="4" borderId="45" xfId="0" applyFont="1" applyFill="1" applyBorder="1" applyAlignment="1">
      <alignment horizontal="center" vertical="center" wrapText="1"/>
    </xf>
    <xf numFmtId="0" fontId="6" fillId="4" borderId="17"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5" borderId="48" xfId="0" applyFont="1" applyFill="1" applyBorder="1" applyAlignment="1">
      <alignment vertical="center"/>
    </xf>
    <xf numFmtId="0" fontId="6" fillId="5" borderId="8" xfId="0" applyFont="1" applyFill="1" applyBorder="1" applyAlignment="1">
      <alignment vertical="center"/>
    </xf>
    <xf numFmtId="0" fontId="6" fillId="5" borderId="49" xfId="0" applyFont="1" applyFill="1" applyBorder="1" applyAlignment="1">
      <alignment vertical="center"/>
    </xf>
    <xf numFmtId="0" fontId="6" fillId="5" borderId="39" xfId="0" applyFont="1" applyFill="1" applyBorder="1" applyAlignment="1">
      <alignment vertical="center"/>
    </xf>
    <xf numFmtId="0" fontId="6" fillId="5" borderId="50" xfId="0" applyFont="1" applyFill="1" applyBorder="1" applyAlignment="1">
      <alignment vertical="center"/>
    </xf>
    <xf numFmtId="0" fontId="1" fillId="4" borderId="51"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47"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0" fillId="4" borderId="47" xfId="0" applyFill="1" applyBorder="1" applyAlignment="1">
      <alignment vertical="center" wrapText="1"/>
    </xf>
    <xf numFmtId="0" fontId="1" fillId="7" borderId="48" xfId="0" applyFont="1" applyFill="1" applyBorder="1" applyAlignment="1">
      <alignment horizontal="center" vertical="center"/>
    </xf>
    <xf numFmtId="0" fontId="1" fillId="7" borderId="10" xfId="0" applyFont="1" applyFill="1" applyBorder="1" applyAlignment="1">
      <alignment horizontal="center" vertical="center"/>
    </xf>
    <xf numFmtId="0" fontId="1" fillId="7" borderId="14"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14"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 fillId="7" borderId="37"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0" borderId="6" xfId="0" applyFont="1" applyBorder="1" applyAlignment="1">
      <alignment vertical="center" wrapText="1"/>
    </xf>
    <xf numFmtId="0" fontId="0" fillId="0" borderId="6" xfId="0" applyBorder="1" applyAlignment="1">
      <alignment vertical="center" wrapText="1"/>
    </xf>
    <xf numFmtId="0" fontId="0" fillId="3" borderId="2" xfId="0" applyFill="1" applyBorder="1" applyAlignment="1">
      <alignment vertical="center"/>
    </xf>
    <xf numFmtId="0" fontId="0" fillId="3" borderId="16" xfId="0" applyFill="1" applyBorder="1" applyAlignment="1">
      <alignment vertical="center"/>
    </xf>
    <xf numFmtId="0" fontId="1" fillId="0" borderId="6" xfId="0" applyFont="1" applyBorder="1" applyAlignment="1">
      <alignment horizontal="center" vertical="center" textRotation="255"/>
    </xf>
    <xf numFmtId="0" fontId="1" fillId="0" borderId="20" xfId="0" applyFont="1" applyBorder="1" applyAlignment="1">
      <alignment horizontal="center" vertical="center"/>
    </xf>
    <xf numFmtId="0" fontId="1" fillId="0" borderId="21" xfId="0" applyFont="1" applyBorder="1" applyAlignment="1">
      <alignment horizontal="center" vertical="center" wrapText="1"/>
    </xf>
    <xf numFmtId="0" fontId="0" fillId="0" borderId="18" xfId="0" applyBorder="1" applyAlignment="1">
      <alignment horizontal="center" vertical="center"/>
    </xf>
    <xf numFmtId="0" fontId="0" fillId="0" borderId="24" xfId="0" applyBorder="1" applyAlignment="1">
      <alignment horizontal="center" vertical="center"/>
    </xf>
    <xf numFmtId="0" fontId="16" fillId="14" borderId="61" xfId="0" applyFont="1" applyFill="1" applyBorder="1" applyAlignment="1">
      <alignment horizontal="center" vertical="center"/>
    </xf>
    <xf numFmtId="0" fontId="16" fillId="14" borderId="68" xfId="0" applyFont="1" applyFill="1" applyBorder="1" applyAlignment="1">
      <alignment horizontal="center" vertical="center"/>
    </xf>
    <xf numFmtId="0" fontId="16" fillId="14" borderId="67" xfId="0" applyFont="1" applyFill="1" applyBorder="1" applyAlignment="1">
      <alignment horizontal="center" vertical="center"/>
    </xf>
    <xf numFmtId="0" fontId="18" fillId="11" borderId="34" xfId="0" applyFont="1" applyFill="1" applyBorder="1" applyAlignment="1">
      <alignment horizontal="center" vertical="center"/>
    </xf>
    <xf numFmtId="0" fontId="18" fillId="11" borderId="37" xfId="0" applyFont="1" applyFill="1" applyBorder="1" applyAlignment="1">
      <alignment horizontal="center" vertical="center"/>
    </xf>
    <xf numFmtId="0" fontId="18" fillId="11" borderId="20" xfId="0" applyFont="1" applyFill="1" applyBorder="1" applyAlignment="1">
      <alignment horizontal="center" vertical="center"/>
    </xf>
    <xf numFmtId="0" fontId="18"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1" xfId="0" applyFont="1" applyFill="1" applyBorder="1" applyAlignment="1">
      <alignment horizontal="center" vertical="center"/>
    </xf>
    <xf numFmtId="0" fontId="18" fillId="11" borderId="51" xfId="0" applyFont="1" applyFill="1" applyBorder="1" applyAlignment="1">
      <alignment horizontal="center" vertical="center" wrapText="1"/>
    </xf>
    <xf numFmtId="0" fontId="18" fillId="11" borderId="31" xfId="0" applyFont="1" applyFill="1" applyBorder="1" applyAlignment="1">
      <alignment horizontal="center" vertical="center" wrapText="1"/>
    </xf>
    <xf numFmtId="0" fontId="18" fillId="11" borderId="19" xfId="0" applyFont="1" applyFill="1" applyBorder="1" applyAlignment="1">
      <alignment horizontal="center" vertical="center" wrapText="1"/>
    </xf>
    <xf numFmtId="0" fontId="18" fillId="17" borderId="56" xfId="0" applyFont="1" applyFill="1" applyBorder="1" applyAlignment="1">
      <alignment horizontal="center" vertical="center" wrapText="1"/>
    </xf>
    <xf numFmtId="0" fontId="18" fillId="17" borderId="60" xfId="0" applyFont="1" applyFill="1" applyBorder="1" applyAlignment="1">
      <alignment horizontal="center" vertical="center" wrapText="1"/>
    </xf>
    <xf numFmtId="0" fontId="22" fillId="17" borderId="40" xfId="0" applyFont="1" applyFill="1" applyBorder="1" applyAlignment="1">
      <alignment horizontal="center" vertical="center"/>
    </xf>
    <xf numFmtId="0" fontId="22" fillId="17" borderId="41" xfId="0" applyFont="1" applyFill="1" applyBorder="1" applyAlignment="1">
      <alignment horizontal="center" vertical="center"/>
    </xf>
    <xf numFmtId="0" fontId="23" fillId="17" borderId="41" xfId="0" applyFont="1" applyFill="1" applyBorder="1" applyAlignment="1">
      <alignment horizontal="center" vertical="center"/>
    </xf>
    <xf numFmtId="176" fontId="14" fillId="14" borderId="34" xfId="0" applyNumberFormat="1" applyFont="1" applyFill="1" applyBorder="1" applyAlignment="1">
      <alignment horizontal="left" vertical="center"/>
    </xf>
    <xf numFmtId="176" fontId="14" fillId="14" borderId="51" xfId="0" applyNumberFormat="1" applyFont="1" applyFill="1" applyBorder="1" applyAlignment="1">
      <alignment horizontal="left" vertical="center"/>
    </xf>
    <xf numFmtId="0" fontId="4" fillId="4" borderId="52"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7" borderId="14"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7" borderId="48"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1" fillId="0" borderId="6" xfId="0" applyFont="1" applyBorder="1" applyAlignment="1">
      <alignment horizontal="center" vertical="center"/>
    </xf>
    <xf numFmtId="0" fontId="0" fillId="3" borderId="4" xfId="0" applyFill="1" applyBorder="1" applyAlignment="1">
      <alignment vertical="center"/>
    </xf>
    <xf numFmtId="0" fontId="1" fillId="0" borderId="6" xfId="0" applyFont="1" applyBorder="1" applyAlignment="1">
      <alignment horizontal="center" vertical="center" textRotation="255" wrapText="1"/>
    </xf>
    <xf numFmtId="0" fontId="8" fillId="6" borderId="53" xfId="5" applyFont="1" applyFill="1" applyBorder="1" applyAlignment="1">
      <alignment horizontal="center" vertical="center" wrapText="1"/>
    </xf>
    <xf numFmtId="0" fontId="7" fillId="0" borderId="41" xfId="6" applyBorder="1" applyAlignment="1">
      <alignment horizontal="center" vertical="center"/>
    </xf>
    <xf numFmtId="0" fontId="7" fillId="0" borderId="42" xfId="6" applyBorder="1" applyAlignment="1">
      <alignment horizontal="center" vertical="center"/>
    </xf>
    <xf numFmtId="0" fontId="9" fillId="0" borderId="41" xfId="5" applyFont="1" applyBorder="1" applyAlignment="1">
      <alignment horizontal="left" vertical="center" wrapText="1" indent="15"/>
    </xf>
    <xf numFmtId="0" fontId="8" fillId="6" borderId="14" xfId="5" applyFont="1" applyFill="1" applyBorder="1" applyAlignment="1">
      <alignment horizontal="center" vertical="center" wrapText="1"/>
    </xf>
    <xf numFmtId="0" fontId="7" fillId="0" borderId="24" xfId="6" applyBorder="1" applyAlignment="1">
      <alignment horizontal="center" vertical="center" wrapText="1"/>
    </xf>
    <xf numFmtId="0" fontId="10" fillId="0" borderId="6" xfId="5" applyFont="1" applyBorder="1" applyAlignment="1">
      <alignment vertical="center" wrapText="1"/>
    </xf>
    <xf numFmtId="0" fontId="8" fillId="6" borderId="37" xfId="5" applyFont="1" applyFill="1" applyBorder="1" applyAlignment="1">
      <alignment horizontal="center" vertical="center" wrapText="1"/>
    </xf>
    <xf numFmtId="0" fontId="8" fillId="6" borderId="6" xfId="5" applyFont="1" applyFill="1" applyBorder="1" applyAlignment="1">
      <alignment horizontal="center" vertical="center" wrapText="1"/>
    </xf>
    <xf numFmtId="0" fontId="8" fillId="0" borderId="9" xfId="5" applyFont="1" applyBorder="1" applyAlignment="1">
      <alignment horizontal="center" vertical="center"/>
    </xf>
    <xf numFmtId="0" fontId="8" fillId="0" borderId="8" xfId="5" applyFont="1" applyBorder="1" applyAlignment="1">
      <alignment horizontal="center" vertical="center"/>
    </xf>
    <xf numFmtId="0" fontId="8" fillId="0" borderId="10" xfId="5" applyFont="1" applyBorder="1" applyAlignment="1">
      <alignment horizontal="center" vertical="center"/>
    </xf>
    <xf numFmtId="0" fontId="8" fillId="6" borderId="34" xfId="5" applyFont="1" applyFill="1" applyBorder="1" applyAlignment="1">
      <alignment horizontal="center" vertical="center" wrapText="1"/>
    </xf>
    <xf numFmtId="0" fontId="8" fillId="6" borderId="20" xfId="5" applyFont="1" applyFill="1" applyBorder="1" applyAlignment="1">
      <alignment horizontal="center" vertical="center" wrapText="1"/>
    </xf>
    <xf numFmtId="0" fontId="18" fillId="11" borderId="27" xfId="0" applyFont="1" applyFill="1" applyBorder="1" applyAlignment="1">
      <alignment horizontal="center" vertical="center" wrapText="1"/>
    </xf>
    <xf numFmtId="0" fontId="18" fillId="11" borderId="15" xfId="0" applyFont="1" applyFill="1" applyBorder="1" applyAlignment="1">
      <alignment horizontal="center" vertical="center"/>
    </xf>
    <xf numFmtId="0" fontId="18" fillId="11" borderId="3" xfId="0" applyFont="1" applyFill="1" applyBorder="1" applyAlignment="1">
      <alignment horizontal="center" vertical="center"/>
    </xf>
    <xf numFmtId="0" fontId="18" fillId="11" borderId="27" xfId="0" applyFont="1" applyFill="1" applyBorder="1" applyAlignment="1">
      <alignment horizontal="center" vertical="center"/>
    </xf>
    <xf numFmtId="0" fontId="18" fillId="11" borderId="20" xfId="0" applyFont="1" applyFill="1" applyBorder="1" applyAlignment="1">
      <alignment horizontal="center" vertical="center" wrapText="1"/>
    </xf>
    <xf numFmtId="0" fontId="15" fillId="11" borderId="5" xfId="0" applyFont="1" applyFill="1" applyBorder="1" applyAlignment="1">
      <alignment horizontal="center" vertical="center"/>
    </xf>
    <xf numFmtId="0" fontId="13" fillId="11" borderId="6" xfId="0" applyFont="1" applyFill="1" applyBorder="1" applyAlignment="1">
      <alignment horizontal="center" vertical="center"/>
    </xf>
    <xf numFmtId="0" fontId="15" fillId="11" borderId="6" xfId="0" applyFont="1" applyFill="1" applyBorder="1" applyAlignment="1">
      <alignment horizontal="center" vertical="center" wrapText="1"/>
    </xf>
    <xf numFmtId="0" fontId="15" fillId="11" borderId="6" xfId="0" applyFont="1" applyFill="1" applyBorder="1" applyAlignment="1">
      <alignment horizontal="center" vertical="center"/>
    </xf>
  </cellXfs>
  <cellStyles count="7">
    <cellStyle name="スタイル 1" xfId="1"/>
    <cellStyle name="パーセント" xfId="2" builtinId="5"/>
    <cellStyle name="桁区切り" xfId="3" builtinId="6"/>
    <cellStyle name="標準" xfId="0" builtinId="0"/>
    <cellStyle name="標準_操作体験評価票（案）" xfId="4"/>
    <cellStyle name="標準_第２次選考審査評価票（案）" xfId="5"/>
    <cellStyle name="標準_評価票（案）" xfId="6"/>
  </cellStyles>
  <dxfs count="1">
    <dxf>
      <fill>
        <patternFill>
          <bgColor indexed="22"/>
        </patternFill>
      </fill>
    </dxf>
  </dxfs>
  <tableStyles count="0" defaultTableStyle="TableStyleMedium2" defaultPivotStyle="PivotStyleLight16"/>
  <colors>
    <mruColors>
      <color rgb="FFFCD5B4"/>
      <color rgb="FF4BACC6"/>
      <color rgb="FFFABF8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1254125</xdr:colOff>
      <xdr:row>0</xdr:row>
      <xdr:rowOff>86592</xdr:rowOff>
    </xdr:from>
    <xdr:to>
      <xdr:col>11</xdr:col>
      <xdr:colOff>1190626</xdr:colOff>
      <xdr:row>0</xdr:row>
      <xdr:rowOff>412322</xdr:rowOff>
    </xdr:to>
    <xdr:sp macro="" textlink="">
      <xdr:nvSpPr>
        <xdr:cNvPr id="14" name="テキスト ボックス 1">
          <a:extLst>
            <a:ext uri="{FF2B5EF4-FFF2-40B4-BE49-F238E27FC236}">
              <a16:creationId xmlns:a16="http://schemas.microsoft.com/office/drawing/2014/main" xmlns="" id="{00000000-0008-0000-0300-00000E000000}"/>
            </a:ext>
          </a:extLst>
        </xdr:cNvPr>
        <xdr:cNvSpPr txBox="1">
          <a:spLocks/>
        </xdr:cNvSpPr>
      </xdr:nvSpPr>
      <xdr:spPr>
        <a:xfrm>
          <a:off x="21336000" y="86592"/>
          <a:ext cx="1238251"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spAutoFit/>
        </a:bodyPr>
        <a:lstStyle/>
        <a:p>
          <a:pPr algn="ctr">
            <a:spcAft>
              <a:spcPts val="0"/>
            </a:spcAft>
          </a:pPr>
          <a:r>
            <a:rPr lang="ja-JP" altLang="en-US" sz="1400">
              <a:solidFill>
                <a:srgbClr val="000000"/>
              </a:solidFill>
              <a:effectLst/>
              <a:latin typeface="ＭＳ Ｐゴシック"/>
              <a:cs typeface="Times New Roman"/>
            </a:rPr>
            <a:t>別紙</a:t>
          </a:r>
          <a:r>
            <a:rPr lang="en-US" altLang="ja-JP" sz="1400">
              <a:solidFill>
                <a:srgbClr val="000000"/>
              </a:solidFill>
              <a:effectLst/>
              <a:latin typeface="ＭＳ Ｐゴシック"/>
              <a:cs typeface="Times New Roman"/>
            </a:rPr>
            <a:t>04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977900</xdr:colOff>
      <xdr:row>19</xdr:row>
      <xdr:rowOff>0</xdr:rowOff>
    </xdr:from>
    <xdr:to>
      <xdr:col>2</xdr:col>
      <xdr:colOff>458443</xdr:colOff>
      <xdr:row>19</xdr:row>
      <xdr:rowOff>0</xdr:rowOff>
    </xdr:to>
    <xdr:sp macro="" textlink="">
      <xdr:nvSpPr>
        <xdr:cNvPr id="1048" name="Text Box 24">
          <a:extLst>
            <a:ext uri="{FF2B5EF4-FFF2-40B4-BE49-F238E27FC236}">
              <a16:creationId xmlns:a16="http://schemas.microsoft.com/office/drawing/2014/main" xmlns="" id="{D95664A2-4CC5-4DA3-9120-B00F2C97FCF3}"/>
            </a:ext>
          </a:extLst>
        </xdr:cNvPr>
        <xdr:cNvSpPr txBox="1">
          <a:spLocks noChangeArrowheads="1"/>
        </xdr:cNvSpPr>
      </xdr:nvSpPr>
      <xdr:spPr bwMode="auto">
        <a:xfrm>
          <a:off x="1866900" y="6372225"/>
          <a:ext cx="828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優れている</a:t>
          </a:r>
        </a:p>
      </xdr:txBody>
    </xdr:sp>
    <xdr:clientData/>
  </xdr:twoCellAnchor>
  <xdr:twoCellAnchor>
    <xdr:from>
      <xdr:col>2</xdr:col>
      <xdr:colOff>1118235</xdr:colOff>
      <xdr:row>19</xdr:row>
      <xdr:rowOff>0</xdr:rowOff>
    </xdr:from>
    <xdr:to>
      <xdr:col>2</xdr:col>
      <xdr:colOff>1475093</xdr:colOff>
      <xdr:row>19</xdr:row>
      <xdr:rowOff>0</xdr:rowOff>
    </xdr:to>
    <xdr:sp macro="" textlink="">
      <xdr:nvSpPr>
        <xdr:cNvPr id="1049" name="Text Box 25">
          <a:extLst>
            <a:ext uri="{FF2B5EF4-FFF2-40B4-BE49-F238E27FC236}">
              <a16:creationId xmlns:a16="http://schemas.microsoft.com/office/drawing/2014/main" xmlns="" id="{2C4D8151-C1AE-40F0-A9A2-451FE013F03D}"/>
            </a:ext>
          </a:extLst>
        </xdr:cNvPr>
        <xdr:cNvSpPr txBox="1">
          <a:spLocks noChangeArrowheads="1"/>
        </xdr:cNvSpPr>
      </xdr:nvSpPr>
      <xdr:spPr bwMode="auto">
        <a:xfrm>
          <a:off x="3771900" y="6372225"/>
          <a:ext cx="581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標準</a:t>
          </a:r>
        </a:p>
      </xdr:txBody>
    </xdr:sp>
    <xdr:clientData/>
  </xdr:twoCellAnchor>
  <xdr:twoCellAnchor>
    <xdr:from>
      <xdr:col>5</xdr:col>
      <xdr:colOff>140335</xdr:colOff>
      <xdr:row>19</xdr:row>
      <xdr:rowOff>0</xdr:rowOff>
    </xdr:from>
    <xdr:to>
      <xdr:col>5</xdr:col>
      <xdr:colOff>497063</xdr:colOff>
      <xdr:row>19</xdr:row>
      <xdr:rowOff>0</xdr:rowOff>
    </xdr:to>
    <xdr:sp macro="" textlink="">
      <xdr:nvSpPr>
        <xdr:cNvPr id="1052" name="Text Box 28">
          <a:extLst>
            <a:ext uri="{FF2B5EF4-FFF2-40B4-BE49-F238E27FC236}">
              <a16:creationId xmlns:a16="http://schemas.microsoft.com/office/drawing/2014/main" xmlns="" id="{461B7B1C-32B0-4CCE-A633-755029150E61}"/>
            </a:ext>
          </a:extLst>
        </xdr:cNvPr>
        <xdr:cNvSpPr txBox="1">
          <a:spLocks noChangeArrowheads="1"/>
        </xdr:cNvSpPr>
      </xdr:nvSpPr>
      <xdr:spPr bwMode="auto">
        <a:xfrm>
          <a:off x="8077200" y="6372225"/>
          <a:ext cx="561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不可</a:t>
          </a:r>
        </a:p>
      </xdr:txBody>
    </xdr:sp>
    <xdr:clientData/>
  </xdr:twoCellAnchor>
  <xdr:twoCellAnchor>
    <xdr:from>
      <xdr:col>0</xdr:col>
      <xdr:colOff>82550</xdr:colOff>
      <xdr:row>19</xdr:row>
      <xdr:rowOff>19050</xdr:rowOff>
    </xdr:from>
    <xdr:to>
      <xdr:col>5</xdr:col>
      <xdr:colOff>558800</xdr:colOff>
      <xdr:row>23</xdr:row>
      <xdr:rowOff>298450</xdr:rowOff>
    </xdr:to>
    <xdr:grpSp>
      <xdr:nvGrpSpPr>
        <xdr:cNvPr id="77381" name="Group 29">
          <a:extLst>
            <a:ext uri="{FF2B5EF4-FFF2-40B4-BE49-F238E27FC236}">
              <a16:creationId xmlns:a16="http://schemas.microsoft.com/office/drawing/2014/main" xmlns="" id="{09DEBE56-6E38-428D-9B17-AEEC94AE84BF}"/>
            </a:ext>
          </a:extLst>
        </xdr:cNvPr>
        <xdr:cNvGrpSpPr>
          <a:grpSpLocks/>
        </xdr:cNvGrpSpPr>
      </xdr:nvGrpSpPr>
      <xdr:grpSpPr bwMode="auto">
        <a:xfrm>
          <a:off x="82550" y="6419850"/>
          <a:ext cx="8324850" cy="990600"/>
          <a:chOff x="16" y="641"/>
          <a:chExt cx="1425" cy="87"/>
        </a:xfrm>
      </xdr:grpSpPr>
      <xdr:sp macro="" textlink="">
        <xdr:nvSpPr>
          <xdr:cNvPr id="77382" name="Line 30">
            <a:extLst>
              <a:ext uri="{FF2B5EF4-FFF2-40B4-BE49-F238E27FC236}">
                <a16:creationId xmlns:a16="http://schemas.microsoft.com/office/drawing/2014/main" xmlns="" id="{DABDFED5-7A2F-403C-94DE-5F4D8EF4E56D}"/>
              </a:ext>
            </a:extLst>
          </xdr:cNvPr>
          <xdr:cNvSpPr>
            <a:spLocks noChangeShapeType="1"/>
          </xdr:cNvSpPr>
        </xdr:nvSpPr>
        <xdr:spPr bwMode="auto">
          <a:xfrm>
            <a:off x="77" y="680"/>
            <a:ext cx="1323"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1055" name="Text Box 31">
            <a:extLst>
              <a:ext uri="{FF2B5EF4-FFF2-40B4-BE49-F238E27FC236}">
                <a16:creationId xmlns:a16="http://schemas.microsoft.com/office/drawing/2014/main" xmlns="" id="{8C128D0C-3898-4A87-8202-822FC8CE82D1}"/>
              </a:ext>
            </a:extLst>
          </xdr:cNvPr>
          <xdr:cNvSpPr txBox="1">
            <a:spLocks noChangeArrowheads="1"/>
          </xdr:cNvSpPr>
        </xdr:nvSpPr>
        <xdr:spPr bwMode="auto">
          <a:xfrm>
            <a:off x="83" y="641"/>
            <a:ext cx="34"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明朝"/>
                <a:ea typeface="ＭＳ 明朝"/>
              </a:rPr>
              <a:t>５</a:t>
            </a:r>
          </a:p>
        </xdr:txBody>
      </xdr:sp>
      <xdr:sp macro="" textlink="">
        <xdr:nvSpPr>
          <xdr:cNvPr id="1056" name="Text Box 32">
            <a:extLst>
              <a:ext uri="{FF2B5EF4-FFF2-40B4-BE49-F238E27FC236}">
                <a16:creationId xmlns:a16="http://schemas.microsoft.com/office/drawing/2014/main" xmlns="" id="{06CF1B2A-6DF0-495E-8630-D09E452664B0}"/>
              </a:ext>
            </a:extLst>
          </xdr:cNvPr>
          <xdr:cNvSpPr txBox="1">
            <a:spLocks noChangeArrowheads="1"/>
          </xdr:cNvSpPr>
        </xdr:nvSpPr>
        <xdr:spPr bwMode="auto">
          <a:xfrm>
            <a:off x="331" y="644"/>
            <a:ext cx="35"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明朝"/>
                <a:ea typeface="ＭＳ 明朝"/>
              </a:rPr>
              <a:t>４</a:t>
            </a:r>
          </a:p>
        </xdr:txBody>
      </xdr:sp>
      <xdr:sp macro="" textlink="">
        <xdr:nvSpPr>
          <xdr:cNvPr id="1057" name="Text Box 33">
            <a:extLst>
              <a:ext uri="{FF2B5EF4-FFF2-40B4-BE49-F238E27FC236}">
                <a16:creationId xmlns:a16="http://schemas.microsoft.com/office/drawing/2014/main" xmlns="" id="{94889F96-ECDD-4759-8706-0B957BB35B9D}"/>
              </a:ext>
            </a:extLst>
          </xdr:cNvPr>
          <xdr:cNvSpPr txBox="1">
            <a:spLocks noChangeArrowheads="1"/>
          </xdr:cNvSpPr>
        </xdr:nvSpPr>
        <xdr:spPr bwMode="auto">
          <a:xfrm>
            <a:off x="600" y="644"/>
            <a:ext cx="35"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明朝"/>
                <a:ea typeface="ＭＳ 明朝"/>
              </a:rPr>
              <a:t>３</a:t>
            </a:r>
          </a:p>
        </xdr:txBody>
      </xdr:sp>
      <xdr:sp macro="" textlink="">
        <xdr:nvSpPr>
          <xdr:cNvPr id="1058" name="Text Box 34">
            <a:extLst>
              <a:ext uri="{FF2B5EF4-FFF2-40B4-BE49-F238E27FC236}">
                <a16:creationId xmlns:a16="http://schemas.microsoft.com/office/drawing/2014/main" xmlns="" id="{4A5247ED-CF94-4D6E-9E6C-BBE13EE7DD6F}"/>
              </a:ext>
            </a:extLst>
          </xdr:cNvPr>
          <xdr:cNvSpPr txBox="1">
            <a:spLocks noChangeArrowheads="1"/>
          </xdr:cNvSpPr>
        </xdr:nvSpPr>
        <xdr:spPr bwMode="auto">
          <a:xfrm>
            <a:off x="855" y="644"/>
            <a:ext cx="35"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明朝"/>
                <a:ea typeface="ＭＳ 明朝"/>
              </a:rPr>
              <a:t>２</a:t>
            </a:r>
          </a:p>
        </xdr:txBody>
      </xdr:sp>
      <xdr:sp macro="" textlink="">
        <xdr:nvSpPr>
          <xdr:cNvPr id="1059" name="Text Box 35">
            <a:extLst>
              <a:ext uri="{FF2B5EF4-FFF2-40B4-BE49-F238E27FC236}">
                <a16:creationId xmlns:a16="http://schemas.microsoft.com/office/drawing/2014/main" xmlns="" id="{62F31416-05D4-4FE2-8EA6-FF5F1E9C8896}"/>
              </a:ext>
            </a:extLst>
          </xdr:cNvPr>
          <xdr:cNvSpPr txBox="1">
            <a:spLocks noChangeArrowheads="1"/>
          </xdr:cNvSpPr>
        </xdr:nvSpPr>
        <xdr:spPr bwMode="auto">
          <a:xfrm>
            <a:off x="1138" y="644"/>
            <a:ext cx="35"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明朝"/>
                <a:ea typeface="ＭＳ 明朝"/>
              </a:rPr>
              <a:t>１</a:t>
            </a:r>
          </a:p>
        </xdr:txBody>
      </xdr:sp>
      <xdr:sp macro="" textlink="">
        <xdr:nvSpPr>
          <xdr:cNvPr id="1060" name="Text Box 36">
            <a:extLst>
              <a:ext uri="{FF2B5EF4-FFF2-40B4-BE49-F238E27FC236}">
                <a16:creationId xmlns:a16="http://schemas.microsoft.com/office/drawing/2014/main" xmlns="" id="{0F609F22-5FD8-4522-9F5A-5F168F5B805B}"/>
              </a:ext>
            </a:extLst>
          </xdr:cNvPr>
          <xdr:cNvSpPr txBox="1">
            <a:spLocks noChangeArrowheads="1"/>
          </xdr:cNvSpPr>
        </xdr:nvSpPr>
        <xdr:spPr bwMode="auto">
          <a:xfrm>
            <a:off x="1383" y="644"/>
            <a:ext cx="35"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明朝"/>
                <a:ea typeface="ＭＳ 明朝"/>
              </a:rPr>
              <a:t>０</a:t>
            </a:r>
          </a:p>
        </xdr:txBody>
      </xdr:sp>
      <xdr:sp macro="" textlink="">
        <xdr:nvSpPr>
          <xdr:cNvPr id="1061" name="Text Box 37">
            <a:extLst>
              <a:ext uri="{FF2B5EF4-FFF2-40B4-BE49-F238E27FC236}">
                <a16:creationId xmlns:a16="http://schemas.microsoft.com/office/drawing/2014/main" xmlns="" id="{8F803EEA-184C-4353-8889-0DBEB73EF4E2}"/>
              </a:ext>
            </a:extLst>
          </xdr:cNvPr>
          <xdr:cNvSpPr txBox="1">
            <a:spLocks noChangeArrowheads="1"/>
          </xdr:cNvSpPr>
        </xdr:nvSpPr>
        <xdr:spPr bwMode="auto">
          <a:xfrm>
            <a:off x="16" y="696"/>
            <a:ext cx="155" cy="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200" b="0" i="0" u="none" strike="noStrike" baseline="0">
                <a:solidFill>
                  <a:srgbClr val="000000"/>
                </a:solidFill>
                <a:latin typeface="ＭＳ 明朝"/>
                <a:ea typeface="ＭＳ 明朝"/>
              </a:rPr>
              <a:t>非常に優れている</a:t>
            </a:r>
          </a:p>
        </xdr:txBody>
      </xdr:sp>
      <xdr:sp macro="" textlink="">
        <xdr:nvSpPr>
          <xdr:cNvPr id="1062" name="Text Box 38">
            <a:extLst>
              <a:ext uri="{FF2B5EF4-FFF2-40B4-BE49-F238E27FC236}">
                <a16:creationId xmlns:a16="http://schemas.microsoft.com/office/drawing/2014/main" xmlns="" id="{4434C6AD-C237-49AD-8038-FB1519BA7D33}"/>
              </a:ext>
            </a:extLst>
          </xdr:cNvPr>
          <xdr:cNvSpPr txBox="1">
            <a:spLocks noChangeArrowheads="1"/>
          </xdr:cNvSpPr>
        </xdr:nvSpPr>
        <xdr:spPr bwMode="auto">
          <a:xfrm>
            <a:off x="279" y="696"/>
            <a:ext cx="125"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200" b="0" i="0" u="none" strike="noStrike" baseline="0">
                <a:solidFill>
                  <a:srgbClr val="000000"/>
                </a:solidFill>
                <a:latin typeface="ＭＳ 明朝"/>
                <a:ea typeface="ＭＳ 明朝"/>
              </a:rPr>
              <a:t>優れている</a:t>
            </a:r>
          </a:p>
        </xdr:txBody>
      </xdr:sp>
      <xdr:sp macro="" textlink="">
        <xdr:nvSpPr>
          <xdr:cNvPr id="1063" name="Text Box 39">
            <a:extLst>
              <a:ext uri="{FF2B5EF4-FFF2-40B4-BE49-F238E27FC236}">
                <a16:creationId xmlns:a16="http://schemas.microsoft.com/office/drawing/2014/main" xmlns="" id="{71D1EBE4-D782-495A-91D5-C2B3780B0346}"/>
              </a:ext>
            </a:extLst>
          </xdr:cNvPr>
          <xdr:cNvSpPr txBox="1">
            <a:spLocks noChangeArrowheads="1"/>
          </xdr:cNvSpPr>
        </xdr:nvSpPr>
        <xdr:spPr bwMode="auto">
          <a:xfrm>
            <a:off x="570" y="696"/>
            <a:ext cx="90" cy="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標準</a:t>
            </a:r>
          </a:p>
        </xdr:txBody>
      </xdr:sp>
      <xdr:sp macro="" textlink="">
        <xdr:nvSpPr>
          <xdr:cNvPr id="1064" name="Text Box 40">
            <a:extLst>
              <a:ext uri="{FF2B5EF4-FFF2-40B4-BE49-F238E27FC236}">
                <a16:creationId xmlns:a16="http://schemas.microsoft.com/office/drawing/2014/main" xmlns="" id="{0457F263-A6A8-4F17-86A9-DF4714EC03B1}"/>
              </a:ext>
            </a:extLst>
          </xdr:cNvPr>
          <xdr:cNvSpPr txBox="1">
            <a:spLocks noChangeArrowheads="1"/>
          </xdr:cNvSpPr>
        </xdr:nvSpPr>
        <xdr:spPr bwMode="auto">
          <a:xfrm>
            <a:off x="805" y="696"/>
            <a:ext cx="127"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明朝"/>
                <a:ea typeface="ＭＳ 明朝"/>
              </a:rPr>
              <a:t>劣っている</a:t>
            </a:r>
          </a:p>
        </xdr:txBody>
      </xdr:sp>
      <xdr:sp macro="" textlink="">
        <xdr:nvSpPr>
          <xdr:cNvPr id="1065" name="Text Box 41">
            <a:extLst>
              <a:ext uri="{FF2B5EF4-FFF2-40B4-BE49-F238E27FC236}">
                <a16:creationId xmlns:a16="http://schemas.microsoft.com/office/drawing/2014/main" xmlns="" id="{0D2139EF-32A2-4C6F-AFA7-8677BFEDE27B}"/>
              </a:ext>
            </a:extLst>
          </xdr:cNvPr>
          <xdr:cNvSpPr txBox="1">
            <a:spLocks noChangeArrowheads="1"/>
          </xdr:cNvSpPr>
        </xdr:nvSpPr>
        <xdr:spPr bwMode="auto">
          <a:xfrm>
            <a:off x="1078" y="696"/>
            <a:ext cx="158" cy="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200" b="0" i="0" u="none" strike="noStrike" baseline="0">
                <a:solidFill>
                  <a:srgbClr val="000000"/>
                </a:solidFill>
                <a:latin typeface="ＭＳ 明朝"/>
                <a:ea typeface="ＭＳ 明朝"/>
              </a:rPr>
              <a:t>非常に劣っている</a:t>
            </a:r>
          </a:p>
        </xdr:txBody>
      </xdr:sp>
      <xdr:sp macro="" textlink="">
        <xdr:nvSpPr>
          <xdr:cNvPr id="1066" name="Text Box 42">
            <a:extLst>
              <a:ext uri="{FF2B5EF4-FFF2-40B4-BE49-F238E27FC236}">
                <a16:creationId xmlns:a16="http://schemas.microsoft.com/office/drawing/2014/main" xmlns="" id="{5292A9E9-CA39-4B3A-86B6-0C5543B27E6B}"/>
              </a:ext>
            </a:extLst>
          </xdr:cNvPr>
          <xdr:cNvSpPr txBox="1">
            <a:spLocks noChangeArrowheads="1"/>
          </xdr:cNvSpPr>
        </xdr:nvSpPr>
        <xdr:spPr bwMode="auto">
          <a:xfrm>
            <a:off x="1355" y="696"/>
            <a:ext cx="86" cy="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明朝"/>
                <a:ea typeface="ＭＳ 明朝"/>
              </a:rPr>
              <a:t>不可</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J10"/>
  <sheetViews>
    <sheetView workbookViewId="0">
      <selection activeCell="D16" sqref="D16"/>
    </sheetView>
  </sheetViews>
  <sheetFormatPr defaultColWidth="8.875" defaultRowHeight="13.5" x14ac:dyDescent="0.15"/>
  <cols>
    <col min="1" max="1" width="2.625" customWidth="1"/>
    <col min="2" max="2" width="13.625" customWidth="1"/>
    <col min="3" max="3" width="10" bestFit="1" customWidth="1"/>
    <col min="6" max="6" width="9.125" bestFit="1" customWidth="1"/>
    <col min="7" max="8" width="9.125" customWidth="1"/>
  </cols>
  <sheetData>
    <row r="1" spans="2:10" ht="18" thickBot="1" x14ac:dyDescent="0.2">
      <c r="B1" s="1" t="s">
        <v>22</v>
      </c>
    </row>
    <row r="2" spans="2:10" ht="17.25" x14ac:dyDescent="0.15">
      <c r="B2" s="350"/>
      <c r="C2" s="351"/>
      <c r="D2" s="348" t="s">
        <v>147</v>
      </c>
      <c r="E2" s="344" t="s">
        <v>174</v>
      </c>
      <c r="F2" s="346" t="s">
        <v>153</v>
      </c>
      <c r="G2" s="346"/>
      <c r="H2" s="346"/>
      <c r="I2" s="347"/>
    </row>
    <row r="3" spans="2:10" ht="18" thickBot="1" x14ac:dyDescent="0.2">
      <c r="B3" s="352"/>
      <c r="C3" s="353"/>
      <c r="D3" s="349"/>
      <c r="E3" s="345"/>
      <c r="F3" s="44" t="s">
        <v>127</v>
      </c>
      <c r="G3" s="169" t="s">
        <v>128</v>
      </c>
      <c r="H3" s="169" t="s">
        <v>129</v>
      </c>
      <c r="I3" s="42" t="s">
        <v>58</v>
      </c>
    </row>
    <row r="4" spans="2:10" ht="17.25" x14ac:dyDescent="0.15">
      <c r="B4" s="354" t="s">
        <v>169</v>
      </c>
      <c r="C4" s="89" t="s">
        <v>171</v>
      </c>
      <c r="D4" s="124">
        <v>1000</v>
      </c>
      <c r="E4" s="90">
        <f>D4/D$10</f>
        <v>0.45454545454545453</v>
      </c>
      <c r="F4" s="105"/>
      <c r="G4" s="170"/>
      <c r="H4" s="170"/>
      <c r="I4" s="129"/>
    </row>
    <row r="5" spans="2:10" ht="18" thickBot="1" x14ac:dyDescent="0.2">
      <c r="B5" s="355"/>
      <c r="C5" s="123" t="s">
        <v>172</v>
      </c>
      <c r="D5" s="125">
        <v>500</v>
      </c>
      <c r="E5" s="45">
        <f>D5/D$10</f>
        <v>0.22727272727272727</v>
      </c>
      <c r="F5" s="106"/>
      <c r="G5" s="171"/>
      <c r="H5" s="171"/>
      <c r="I5" s="130"/>
    </row>
    <row r="6" spans="2:10" ht="18" thickBot="1" x14ac:dyDescent="0.2">
      <c r="B6" s="357" t="s">
        <v>116</v>
      </c>
      <c r="C6" s="358"/>
      <c r="D6" s="126">
        <f>SUM(D4:D5)</f>
        <v>1500</v>
      </c>
      <c r="E6" s="122">
        <f>SUM(E4:E5)</f>
        <v>0.68181818181818177</v>
      </c>
      <c r="F6" s="121"/>
      <c r="G6" s="172"/>
      <c r="H6" s="172"/>
      <c r="I6" s="131"/>
    </row>
    <row r="7" spans="2:10" ht="17.25" x14ac:dyDescent="0.15">
      <c r="B7" s="356" t="s">
        <v>170</v>
      </c>
      <c r="C7" s="43" t="s">
        <v>171</v>
      </c>
      <c r="D7" s="125">
        <v>500</v>
      </c>
      <c r="E7" s="45">
        <f>D7/D$10</f>
        <v>0.22727272727272727</v>
      </c>
      <c r="F7" s="106"/>
      <c r="G7" s="171"/>
      <c r="H7" s="171"/>
      <c r="I7" s="130"/>
    </row>
    <row r="8" spans="2:10" ht="18" thickBot="1" x14ac:dyDescent="0.2">
      <c r="B8" s="342"/>
      <c r="C8" s="91" t="s">
        <v>53</v>
      </c>
      <c r="D8" s="127">
        <v>200</v>
      </c>
      <c r="E8" s="46">
        <f>D8/D$10</f>
        <v>9.0909090909090912E-2</v>
      </c>
      <c r="F8" s="107"/>
      <c r="G8" s="173"/>
      <c r="H8" s="173"/>
      <c r="I8" s="132"/>
    </row>
    <row r="9" spans="2:10" ht="18" thickBot="1" x14ac:dyDescent="0.2">
      <c r="B9" s="342" t="s">
        <v>117</v>
      </c>
      <c r="C9" s="343"/>
      <c r="D9" s="126">
        <f>SUM(D7:D8)</f>
        <v>700</v>
      </c>
      <c r="E9" s="122">
        <f>SUM(E7:E8)</f>
        <v>0.31818181818181818</v>
      </c>
      <c r="F9" s="121"/>
      <c r="G9" s="172"/>
      <c r="H9" s="172"/>
      <c r="I9" s="131"/>
    </row>
    <row r="10" spans="2:10" ht="18" thickBot="1" x14ac:dyDescent="0.2">
      <c r="B10" s="342" t="s">
        <v>173</v>
      </c>
      <c r="C10" s="343"/>
      <c r="D10" s="128">
        <f>D6+D9</f>
        <v>2200</v>
      </c>
      <c r="E10" s="46">
        <f>E6+E9</f>
        <v>1</v>
      </c>
      <c r="F10" s="108"/>
      <c r="G10" s="174"/>
      <c r="H10" s="174"/>
      <c r="I10" s="133"/>
      <c r="J10" s="134"/>
    </row>
  </sheetData>
  <customSheetViews>
    <customSheetView guid="{E11DC4BA-A4D5-4BF2-B1FB-EFF55DBD6666}" showRuler="0">
      <selection activeCell="B2" sqref="B2:C3"/>
      <pageMargins left="0.75" right="0.75" top="1" bottom="1" header="0.51200000000000001" footer="0.51200000000000001"/>
      <pageSetup paperSize="9" orientation="portrait" horizontalDpi="0" verticalDpi="0"/>
      <headerFooter alignWithMargins="0"/>
    </customSheetView>
  </customSheetViews>
  <mergeCells count="9">
    <mergeCell ref="B10:C10"/>
    <mergeCell ref="E2:E3"/>
    <mergeCell ref="F2:I2"/>
    <mergeCell ref="D2:D3"/>
    <mergeCell ref="B2:C3"/>
    <mergeCell ref="B4:B5"/>
    <mergeCell ref="B7:B8"/>
    <mergeCell ref="B6:C6"/>
    <mergeCell ref="B9:C9"/>
  </mergeCells>
  <phoneticPr fontId="2"/>
  <pageMargins left="0.75" right="0.75" top="1" bottom="1" header="0.51200000000000001" footer="0.51200000000000001"/>
  <pageSetup paperSize="9" orientation="landscape" r:id="rId1"/>
  <headerFooter alignWithMargins="0">
    <oddHeader>&amp;R2008/04/22</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pageSetUpPr fitToPage="1"/>
  </sheetPr>
  <dimension ref="A1:J30"/>
  <sheetViews>
    <sheetView zoomScale="85" workbookViewId="0">
      <selection activeCell="C5" sqref="C5:C13"/>
    </sheetView>
  </sheetViews>
  <sheetFormatPr defaultColWidth="8.875" defaultRowHeight="13.5" x14ac:dyDescent="0.15"/>
  <cols>
    <col min="1" max="1" width="58" bestFit="1" customWidth="1"/>
    <col min="2" max="10" width="12.375" customWidth="1"/>
  </cols>
  <sheetData>
    <row r="1" spans="1:10" x14ac:dyDescent="0.15">
      <c r="A1" t="s">
        <v>74</v>
      </c>
    </row>
    <row r="2" spans="1:10" ht="25.5" customHeight="1" x14ac:dyDescent="0.15">
      <c r="A2" s="86" t="s">
        <v>73</v>
      </c>
      <c r="B2" s="86" t="s">
        <v>58</v>
      </c>
      <c r="C2" s="100" t="s">
        <v>77</v>
      </c>
      <c r="D2" s="100" t="s">
        <v>82</v>
      </c>
      <c r="E2" s="86" t="s">
        <v>59</v>
      </c>
      <c r="F2" s="100" t="s">
        <v>77</v>
      </c>
      <c r="G2" s="100" t="s">
        <v>78</v>
      </c>
      <c r="H2" s="100" t="s">
        <v>79</v>
      </c>
      <c r="I2" s="100" t="s">
        <v>80</v>
      </c>
      <c r="J2" s="100" t="s">
        <v>81</v>
      </c>
    </row>
    <row r="3" spans="1:10" x14ac:dyDescent="0.15">
      <c r="A3" s="98" t="s">
        <v>60</v>
      </c>
      <c r="B3" s="92"/>
      <c r="C3" s="92"/>
      <c r="D3" s="92"/>
      <c r="E3" s="92"/>
      <c r="F3" s="92"/>
      <c r="G3" s="92"/>
      <c r="H3" s="92"/>
      <c r="I3" s="92"/>
      <c r="J3" s="92"/>
    </row>
    <row r="4" spans="1:10" x14ac:dyDescent="0.15">
      <c r="A4" s="84" t="s">
        <v>61</v>
      </c>
      <c r="B4" s="93">
        <f>C4</f>
        <v>248081400</v>
      </c>
      <c r="C4" s="93">
        <v>248081400</v>
      </c>
      <c r="D4" s="93"/>
      <c r="E4" s="93">
        <f>SUM(F4:J4)*1.05</f>
        <v>99750000</v>
      </c>
      <c r="F4" s="93">
        <v>95000000</v>
      </c>
      <c r="G4" s="93"/>
      <c r="H4" s="93"/>
      <c r="I4" s="93"/>
      <c r="J4" s="93"/>
    </row>
    <row r="5" spans="1:10" x14ac:dyDescent="0.15">
      <c r="A5" s="98" t="s">
        <v>62</v>
      </c>
      <c r="B5" s="92"/>
      <c r="C5" s="92"/>
      <c r="D5" s="92"/>
      <c r="E5" s="92"/>
      <c r="F5" s="92"/>
      <c r="G5" s="92"/>
      <c r="H5" s="92"/>
      <c r="I5" s="92"/>
      <c r="J5" s="92"/>
    </row>
    <row r="6" spans="1:10" x14ac:dyDescent="0.15">
      <c r="A6" s="85" t="s">
        <v>63</v>
      </c>
      <c r="B6" s="94"/>
      <c r="C6" s="94"/>
      <c r="D6" s="94"/>
      <c r="E6" s="94"/>
      <c r="F6" s="94"/>
      <c r="G6" s="94"/>
      <c r="H6" s="94"/>
      <c r="I6" s="94"/>
      <c r="J6" s="94"/>
    </row>
    <row r="7" spans="1:10" x14ac:dyDescent="0.15">
      <c r="A7" s="82" t="s">
        <v>64</v>
      </c>
      <c r="B7" s="95">
        <f>C7</f>
        <v>187453350</v>
      </c>
      <c r="C7" s="95">
        <v>187453350</v>
      </c>
      <c r="D7" s="95"/>
      <c r="E7" s="95">
        <f t="shared" ref="E7:E15" si="0">SUM(F7:J7)*1.05</f>
        <v>82084800</v>
      </c>
      <c r="F7" s="95">
        <v>78176000</v>
      </c>
      <c r="G7" s="95"/>
      <c r="H7" s="95"/>
      <c r="I7" s="95"/>
      <c r="J7" s="95"/>
    </row>
    <row r="8" spans="1:10" x14ac:dyDescent="0.15">
      <c r="A8" s="82" t="s">
        <v>65</v>
      </c>
      <c r="B8" s="95">
        <f>C8</f>
        <v>308437500</v>
      </c>
      <c r="C8" s="95">
        <v>308437500</v>
      </c>
      <c r="D8" s="95"/>
      <c r="E8" s="95">
        <f t="shared" si="0"/>
        <v>182700000</v>
      </c>
      <c r="F8" s="95">
        <v>139000000</v>
      </c>
      <c r="G8" s="95">
        <v>30000000</v>
      </c>
      <c r="H8" s="95">
        <v>5000000</v>
      </c>
      <c r="I8" s="95"/>
      <c r="J8" s="95"/>
    </row>
    <row r="9" spans="1:10" x14ac:dyDescent="0.15">
      <c r="A9" s="82" t="s">
        <v>66</v>
      </c>
      <c r="B9" s="95"/>
      <c r="C9" s="95"/>
      <c r="D9" s="95"/>
      <c r="E9" s="95">
        <f t="shared" si="0"/>
        <v>52500000</v>
      </c>
      <c r="F9" s="95">
        <v>0</v>
      </c>
      <c r="G9" s="95">
        <v>42000000</v>
      </c>
      <c r="H9" s="95">
        <v>8000000</v>
      </c>
      <c r="I9" s="95"/>
      <c r="J9" s="95"/>
    </row>
    <row r="10" spans="1:10" x14ac:dyDescent="0.15">
      <c r="A10" s="82" t="s">
        <v>67</v>
      </c>
      <c r="B10" s="95">
        <f>C10</f>
        <v>367605000</v>
      </c>
      <c r="C10" s="95">
        <v>367605000</v>
      </c>
      <c r="D10" s="95"/>
      <c r="E10" s="95">
        <f t="shared" si="0"/>
        <v>195498450</v>
      </c>
      <c r="F10" s="95">
        <v>186189000</v>
      </c>
      <c r="G10" s="95"/>
      <c r="H10" s="95"/>
      <c r="I10" s="95"/>
      <c r="J10" s="95"/>
    </row>
    <row r="11" spans="1:10" x14ac:dyDescent="0.15">
      <c r="A11" s="82" t="s">
        <v>68</v>
      </c>
      <c r="B11" s="95">
        <f>D11*4</f>
        <v>444046680</v>
      </c>
      <c r="C11" s="95"/>
      <c r="D11" s="95">
        <v>111011670</v>
      </c>
      <c r="E11" s="95">
        <f t="shared" si="0"/>
        <v>120086400</v>
      </c>
      <c r="F11" s="95"/>
      <c r="G11" s="95">
        <v>28592000</v>
      </c>
      <c r="H11" s="95">
        <v>28592000</v>
      </c>
      <c r="I11" s="95">
        <v>28592000</v>
      </c>
      <c r="J11" s="95">
        <v>28592000</v>
      </c>
    </row>
    <row r="12" spans="1:10" x14ac:dyDescent="0.15">
      <c r="A12" s="82" t="s">
        <v>69</v>
      </c>
      <c r="B12" s="95"/>
      <c r="C12" s="95"/>
      <c r="D12" s="95"/>
      <c r="E12" s="95">
        <f t="shared" si="0"/>
        <v>149983050</v>
      </c>
      <c r="F12" s="95">
        <v>4873000</v>
      </c>
      <c r="G12" s="95">
        <v>34492000</v>
      </c>
      <c r="H12" s="95">
        <v>34492000</v>
      </c>
      <c r="I12" s="95">
        <v>34492000</v>
      </c>
      <c r="J12" s="95">
        <v>34492000</v>
      </c>
    </row>
    <row r="13" spans="1:10" x14ac:dyDescent="0.15">
      <c r="A13" s="82" t="s">
        <v>70</v>
      </c>
      <c r="B13" s="95"/>
      <c r="C13" s="95"/>
      <c r="D13" s="95"/>
      <c r="E13" s="95">
        <f t="shared" si="0"/>
        <v>343980000</v>
      </c>
      <c r="F13" s="95"/>
      <c r="G13" s="95">
        <v>25200000</v>
      </c>
      <c r="H13" s="95">
        <v>100800000</v>
      </c>
      <c r="I13" s="95">
        <v>100800000</v>
      </c>
      <c r="J13" s="95">
        <v>100800000</v>
      </c>
    </row>
    <row r="14" spans="1:10" x14ac:dyDescent="0.15">
      <c r="A14" s="82" t="s">
        <v>71</v>
      </c>
      <c r="B14" s="95"/>
      <c r="C14" s="95"/>
      <c r="D14" s="95"/>
      <c r="E14" s="95">
        <f t="shared" si="0"/>
        <v>232994160</v>
      </c>
      <c r="F14" s="95">
        <v>8361600</v>
      </c>
      <c r="G14" s="95">
        <v>41054400</v>
      </c>
      <c r="H14" s="95">
        <v>56419200</v>
      </c>
      <c r="I14" s="95">
        <v>58032000</v>
      </c>
      <c r="J14" s="95">
        <v>58032000</v>
      </c>
    </row>
    <row r="15" spans="1:10" x14ac:dyDescent="0.15">
      <c r="A15" s="83" t="s">
        <v>72</v>
      </c>
      <c r="B15" s="96"/>
      <c r="C15" s="96"/>
      <c r="D15" s="96"/>
      <c r="E15" s="96">
        <f t="shared" si="0"/>
        <v>131258190</v>
      </c>
      <c r="F15" s="96">
        <v>3607800</v>
      </c>
      <c r="G15" s="96">
        <v>21016000</v>
      </c>
      <c r="H15" s="96">
        <v>21016000</v>
      </c>
      <c r="I15" s="96">
        <v>47264000</v>
      </c>
      <c r="J15" s="96">
        <v>32104000</v>
      </c>
    </row>
    <row r="16" spans="1:10" ht="21.75" customHeight="1" x14ac:dyDescent="0.15">
      <c r="A16" s="87" t="s">
        <v>26</v>
      </c>
      <c r="B16" s="93">
        <f>SUM(B7:B9,B12:B13)</f>
        <v>495890850</v>
      </c>
      <c r="C16" s="101" t="s">
        <v>75</v>
      </c>
      <c r="D16" s="101" t="s">
        <v>75</v>
      </c>
      <c r="E16" s="93">
        <f>SUM(E7:E9,E12:E13)</f>
        <v>811247850</v>
      </c>
      <c r="F16" s="101" t="s">
        <v>75</v>
      </c>
      <c r="G16" s="101" t="s">
        <v>75</v>
      </c>
      <c r="H16" s="101" t="s">
        <v>75</v>
      </c>
      <c r="I16" s="101" t="s">
        <v>75</v>
      </c>
      <c r="J16" s="101" t="s">
        <v>75</v>
      </c>
    </row>
    <row r="17" spans="1:10" ht="21.75" customHeight="1" x14ac:dyDescent="0.15">
      <c r="A17" s="99" t="s">
        <v>76</v>
      </c>
      <c r="B17" s="97">
        <f t="shared" ref="B17:J17" si="1">SUM(B6:B15)</f>
        <v>1307542530</v>
      </c>
      <c r="C17" s="97">
        <f t="shared" si="1"/>
        <v>863495850</v>
      </c>
      <c r="D17" s="97">
        <f t="shared" si="1"/>
        <v>111011670</v>
      </c>
      <c r="E17" s="97">
        <f t="shared" si="1"/>
        <v>1491085050</v>
      </c>
      <c r="F17" s="97">
        <f t="shared" si="1"/>
        <v>420207400</v>
      </c>
      <c r="G17" s="97">
        <f t="shared" si="1"/>
        <v>222354400</v>
      </c>
      <c r="H17" s="97">
        <f t="shared" si="1"/>
        <v>254319200</v>
      </c>
      <c r="I17" s="97">
        <f t="shared" si="1"/>
        <v>269180000</v>
      </c>
      <c r="J17" s="97">
        <f t="shared" si="1"/>
        <v>254020000</v>
      </c>
    </row>
    <row r="18" spans="1:10" ht="21.75" customHeight="1" x14ac:dyDescent="0.15">
      <c r="A18" s="87" t="s">
        <v>27</v>
      </c>
      <c r="B18" s="97">
        <f>B4+B16</f>
        <v>743972250</v>
      </c>
      <c r="C18" s="101" t="s">
        <v>75</v>
      </c>
      <c r="D18" s="101" t="s">
        <v>75</v>
      </c>
      <c r="E18" s="97">
        <f>E4+E16</f>
        <v>910997850</v>
      </c>
      <c r="F18" s="101" t="s">
        <v>75</v>
      </c>
      <c r="G18" s="101" t="s">
        <v>75</v>
      </c>
      <c r="H18" s="101" t="s">
        <v>75</v>
      </c>
      <c r="I18" s="101" t="s">
        <v>75</v>
      </c>
      <c r="J18" s="101" t="s">
        <v>75</v>
      </c>
    </row>
    <row r="19" spans="1:10" ht="21.75" customHeight="1" x14ac:dyDescent="0.15">
      <c r="A19" s="104" t="s">
        <v>28</v>
      </c>
      <c r="B19" s="97">
        <f>B4+B7+B8</f>
        <v>743972250</v>
      </c>
      <c r="C19" s="101" t="s">
        <v>75</v>
      </c>
      <c r="D19" s="101" t="s">
        <v>75</v>
      </c>
      <c r="E19" s="97">
        <f>E4+E7+E8</f>
        <v>364534800</v>
      </c>
      <c r="F19" s="101" t="s">
        <v>75</v>
      </c>
      <c r="G19" s="101" t="s">
        <v>75</v>
      </c>
      <c r="H19" s="101" t="s">
        <v>75</v>
      </c>
      <c r="I19" s="101" t="s">
        <v>75</v>
      </c>
      <c r="J19" s="101" t="s">
        <v>75</v>
      </c>
    </row>
    <row r="20" spans="1:10" ht="21.75" customHeight="1" x14ac:dyDescent="0.15">
      <c r="A20" s="99" t="s">
        <v>90</v>
      </c>
      <c r="B20" s="97">
        <f t="shared" ref="B20:J20" si="2">B4+B17</f>
        <v>1555623930</v>
      </c>
      <c r="C20" s="97">
        <f t="shared" si="2"/>
        <v>1111577250</v>
      </c>
      <c r="D20" s="97">
        <f t="shared" si="2"/>
        <v>111011670</v>
      </c>
      <c r="E20" s="97">
        <f t="shared" si="2"/>
        <v>1590835050</v>
      </c>
      <c r="F20" s="97">
        <f t="shared" si="2"/>
        <v>515207400</v>
      </c>
      <c r="G20" s="97">
        <f t="shared" si="2"/>
        <v>222354400</v>
      </c>
      <c r="H20" s="97">
        <f t="shared" si="2"/>
        <v>254319200</v>
      </c>
      <c r="I20" s="97">
        <f t="shared" si="2"/>
        <v>269180000</v>
      </c>
      <c r="J20" s="97">
        <f t="shared" si="2"/>
        <v>254020000</v>
      </c>
    </row>
    <row r="21" spans="1:10" ht="14.25" thickBot="1" x14ac:dyDescent="0.2"/>
    <row r="22" spans="1:10" ht="32.25" customHeight="1" thickBot="1" x14ac:dyDescent="0.2">
      <c r="A22" s="166" t="s">
        <v>0</v>
      </c>
      <c r="B22" s="88">
        <f>500-(B18-$B18)/1000000</f>
        <v>500</v>
      </c>
      <c r="C22" s="102" t="s">
        <v>75</v>
      </c>
      <c r="D22" s="102" t="s">
        <v>75</v>
      </c>
      <c r="E22" s="103">
        <f>500-(E18-$B18)/1000000</f>
        <v>332.9744</v>
      </c>
      <c r="F22" s="102" t="s">
        <v>75</v>
      </c>
      <c r="G22" s="102" t="s">
        <v>75</v>
      </c>
      <c r="H22" s="102" t="s">
        <v>75</v>
      </c>
      <c r="I22" s="102" t="s">
        <v>75</v>
      </c>
      <c r="J22" s="102" t="s">
        <v>75</v>
      </c>
    </row>
    <row r="23" spans="1:10" ht="14.25" thickBot="1" x14ac:dyDescent="0.2"/>
    <row r="24" spans="1:10" ht="32.25" customHeight="1" thickBot="1" x14ac:dyDescent="0.2">
      <c r="A24" s="166" t="s">
        <v>1</v>
      </c>
      <c r="B24" s="103">
        <f>500-(B19-$E19)/1000000</f>
        <v>120.56254999999999</v>
      </c>
      <c r="C24" s="102" t="s">
        <v>75</v>
      </c>
      <c r="D24" s="102" t="s">
        <v>75</v>
      </c>
      <c r="E24" s="88">
        <f>500-(E19-$E19)/1000000</f>
        <v>500</v>
      </c>
      <c r="F24" s="102" t="s">
        <v>75</v>
      </c>
      <c r="G24" s="102" t="s">
        <v>75</v>
      </c>
      <c r="H24" s="102" t="s">
        <v>75</v>
      </c>
      <c r="I24" s="102" t="s">
        <v>75</v>
      </c>
      <c r="J24" s="102" t="s">
        <v>75</v>
      </c>
    </row>
    <row r="25" spans="1:10" ht="14.25" thickBot="1" x14ac:dyDescent="0.2">
      <c r="A25" t="s">
        <v>31</v>
      </c>
    </row>
    <row r="26" spans="1:10" ht="32.25" customHeight="1" thickBot="1" x14ac:dyDescent="0.2">
      <c r="A26" s="166" t="s">
        <v>2</v>
      </c>
      <c r="B26" s="103">
        <f>'【参考】価格評価（一次・技術点方式）'!O9</f>
        <v>231.6686</v>
      </c>
      <c r="C26" s="102" t="s">
        <v>75</v>
      </c>
      <c r="D26" s="102" t="s">
        <v>75</v>
      </c>
      <c r="E26" s="165">
        <f>'【参考】価格評価（一次・技術点方式）'!R9</f>
        <v>420</v>
      </c>
      <c r="F26" s="102" t="s">
        <v>75</v>
      </c>
      <c r="G26" s="102" t="s">
        <v>75</v>
      </c>
      <c r="H26" s="102" t="s">
        <v>75</v>
      </c>
      <c r="I26" s="102" t="s">
        <v>75</v>
      </c>
      <c r="J26" s="102" t="s">
        <v>75</v>
      </c>
    </row>
    <row r="27" spans="1:10" ht="14.25" thickBot="1" x14ac:dyDescent="0.2"/>
    <row r="28" spans="1:10" ht="32.25" customHeight="1" thickBot="1" x14ac:dyDescent="0.2">
      <c r="A28" s="167" t="s">
        <v>3</v>
      </c>
      <c r="B28" s="103">
        <f>B22*(総括表!$F$4+総括表!$I$4)/(2*総括表!$D$4)</f>
        <v>0</v>
      </c>
      <c r="C28" s="102" t="s">
        <v>75</v>
      </c>
      <c r="D28" s="102" t="s">
        <v>75</v>
      </c>
      <c r="E28" s="103">
        <f>E22*(総括表!$F$4+総括表!$I$4)/(2*総括表!$D$4)</f>
        <v>0</v>
      </c>
      <c r="F28" s="102" t="s">
        <v>75</v>
      </c>
      <c r="G28" s="102" t="s">
        <v>75</v>
      </c>
      <c r="H28" s="102" t="s">
        <v>75</v>
      </c>
      <c r="I28" s="102" t="s">
        <v>75</v>
      </c>
      <c r="J28" s="102" t="s">
        <v>75</v>
      </c>
    </row>
    <row r="29" spans="1:10" x14ac:dyDescent="0.15">
      <c r="A29" t="s">
        <v>4</v>
      </c>
    </row>
    <row r="30" spans="1:10" x14ac:dyDescent="0.15">
      <c r="A30" t="s">
        <v>5</v>
      </c>
    </row>
  </sheetData>
  <phoneticPr fontId="2"/>
  <pageMargins left="0.75" right="0.75" top="1" bottom="1" header="0.51200000000000001" footer="0.51200000000000001"/>
  <pageSetup paperSize="9" scale="13" orientation="landscape" r:id="rId1"/>
  <headerFooter alignWithMargins="0">
    <oddHeader>&amp;R2008/04/22</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pageSetUpPr fitToPage="1"/>
  </sheetPr>
  <dimension ref="B1:V10"/>
  <sheetViews>
    <sheetView view="pageBreakPreview" zoomScale="75" zoomScaleNormal="75" zoomScaleSheetLayoutView="25" workbookViewId="0">
      <selection activeCell="C5" sqref="C5:C13"/>
    </sheetView>
  </sheetViews>
  <sheetFormatPr defaultColWidth="9" defaultRowHeight="13.5" x14ac:dyDescent="0.15"/>
  <cols>
    <col min="1" max="1" width="1.625" style="9" customWidth="1"/>
    <col min="2" max="2" width="6.125" style="31" customWidth="1"/>
    <col min="3" max="3" width="7.5" style="9" customWidth="1"/>
    <col min="4" max="4" width="20.125" style="110" customWidth="1"/>
    <col min="5" max="5" width="24.625" style="110" customWidth="1"/>
    <col min="6" max="6" width="14" style="9" hidden="1" customWidth="1"/>
    <col min="7" max="7" width="47.625" style="110" customWidth="1"/>
    <col min="8" max="8" width="38.625" style="9" customWidth="1"/>
    <col min="9" max="9" width="5.625" style="135" bestFit="1" customWidth="1"/>
    <col min="10" max="11" width="9" style="135"/>
    <col min="12" max="12" width="2.125" style="135" customWidth="1"/>
    <col min="13" max="13" width="38.5" style="135" bestFit="1" customWidth="1"/>
    <col min="14" max="14" width="5.625" style="135" customWidth="1"/>
    <col min="15" max="15" width="14.875" style="135" bestFit="1" customWidth="1"/>
    <col min="16" max="16" width="25.125" style="135" customWidth="1"/>
    <col min="17" max="17" width="5.625" style="135" customWidth="1"/>
    <col min="18" max="18" width="14.875" style="135" bestFit="1" customWidth="1"/>
    <col min="19" max="19" width="25.125" style="135" customWidth="1"/>
    <col min="20" max="20" width="2.5" style="9" customWidth="1"/>
    <col min="21" max="21" width="8.125" style="135" hidden="1" customWidth="1"/>
    <col min="22" max="22" width="42.875" style="9" hidden="1" customWidth="1"/>
    <col min="23" max="23" width="2.5" style="9" customWidth="1"/>
    <col min="24" max="16384" width="9" style="9"/>
  </cols>
  <sheetData>
    <row r="1" spans="2:22" ht="11.25" customHeight="1" thickBot="1" x14ac:dyDescent="0.2"/>
    <row r="2" spans="2:22" ht="26.25" customHeight="1" thickBot="1" x14ac:dyDescent="0.2">
      <c r="B2" s="1" t="s">
        <v>114</v>
      </c>
      <c r="F2" s="136"/>
      <c r="G2" s="136"/>
      <c r="I2" s="31"/>
      <c r="J2" s="31"/>
      <c r="K2" s="31"/>
      <c r="L2" s="31"/>
      <c r="M2" s="31"/>
      <c r="N2" s="31"/>
      <c r="O2" s="31"/>
      <c r="P2" s="31"/>
      <c r="Q2" s="31"/>
      <c r="R2" s="31"/>
      <c r="S2" s="31"/>
      <c r="U2" s="362" t="s">
        <v>160</v>
      </c>
      <c r="V2" s="363"/>
    </row>
    <row r="3" spans="2:22" ht="21.75" customHeight="1" thickBot="1" x14ac:dyDescent="0.2">
      <c r="B3" s="364" t="s">
        <v>146</v>
      </c>
      <c r="C3" s="366" t="s">
        <v>142</v>
      </c>
      <c r="D3" s="368" t="s">
        <v>149</v>
      </c>
      <c r="E3" s="368" t="s">
        <v>143</v>
      </c>
      <c r="F3" s="37" t="s">
        <v>140</v>
      </c>
      <c r="G3" s="372" t="s">
        <v>150</v>
      </c>
      <c r="H3" s="366" t="s">
        <v>144</v>
      </c>
      <c r="I3" s="370" t="s">
        <v>147</v>
      </c>
      <c r="J3" s="370" t="s">
        <v>99</v>
      </c>
      <c r="K3" s="376"/>
      <c r="L3" s="136"/>
      <c r="M3" s="374" t="s">
        <v>163</v>
      </c>
      <c r="N3" s="359" t="s">
        <v>58</v>
      </c>
      <c r="O3" s="360"/>
      <c r="P3" s="361"/>
      <c r="Q3" s="362" t="s">
        <v>59</v>
      </c>
      <c r="R3" s="360"/>
      <c r="S3" s="361"/>
      <c r="U3" s="137" t="s">
        <v>153</v>
      </c>
      <c r="V3" s="138" t="s">
        <v>32</v>
      </c>
    </row>
    <row r="4" spans="2:22" ht="27" customHeight="1" x14ac:dyDescent="0.15">
      <c r="B4" s="365"/>
      <c r="C4" s="367"/>
      <c r="D4" s="369"/>
      <c r="E4" s="369"/>
      <c r="F4" s="64"/>
      <c r="G4" s="373"/>
      <c r="H4" s="367"/>
      <c r="I4" s="371"/>
      <c r="J4" s="139" t="s">
        <v>97</v>
      </c>
      <c r="K4" s="140" t="s">
        <v>33</v>
      </c>
      <c r="L4" s="136"/>
      <c r="M4" s="375"/>
      <c r="N4" s="111" t="s">
        <v>164</v>
      </c>
      <c r="O4" s="111" t="s">
        <v>56</v>
      </c>
      <c r="P4" s="112" t="s">
        <v>34</v>
      </c>
      <c r="Q4" s="141" t="s">
        <v>164</v>
      </c>
      <c r="R4" s="111" t="s">
        <v>56</v>
      </c>
      <c r="S4" s="112" t="s">
        <v>34</v>
      </c>
      <c r="U4" s="142"/>
      <c r="V4" s="143"/>
    </row>
    <row r="5" spans="2:22" ht="169.5" customHeight="1" x14ac:dyDescent="0.15">
      <c r="B5" s="382">
        <v>5</v>
      </c>
      <c r="C5" s="381" t="s">
        <v>145</v>
      </c>
      <c r="D5" s="377" t="s">
        <v>35</v>
      </c>
      <c r="E5" s="109" t="s">
        <v>104</v>
      </c>
      <c r="F5" s="29"/>
      <c r="G5" s="17" t="s">
        <v>106</v>
      </c>
      <c r="H5" s="17" t="s">
        <v>111</v>
      </c>
      <c r="I5" s="47">
        <v>300</v>
      </c>
      <c r="J5" s="47"/>
      <c r="K5" s="72"/>
      <c r="L5" s="145"/>
      <c r="M5" s="144" t="s">
        <v>108</v>
      </c>
      <c r="N5" s="47" t="s">
        <v>75</v>
      </c>
      <c r="O5" s="158">
        <f>300-('価格評価（一次）'!B4-'価格評価（一次）'!E4)/1000000</f>
        <v>151.6686</v>
      </c>
      <c r="P5" s="164" t="s">
        <v>109</v>
      </c>
      <c r="Q5" s="161" t="s">
        <v>75</v>
      </c>
      <c r="R5" s="160">
        <v>300</v>
      </c>
      <c r="S5" s="162" t="s">
        <v>115</v>
      </c>
      <c r="U5" s="22"/>
      <c r="V5" s="19"/>
    </row>
    <row r="6" spans="2:22" ht="156.75" customHeight="1" x14ac:dyDescent="0.15">
      <c r="B6" s="382"/>
      <c r="C6" s="381"/>
      <c r="D6" s="377"/>
      <c r="E6" s="383" t="s">
        <v>105</v>
      </c>
      <c r="F6" s="29"/>
      <c r="G6" s="377" t="s">
        <v>107</v>
      </c>
      <c r="H6" s="17" t="s">
        <v>29</v>
      </c>
      <c r="I6" s="47">
        <v>50</v>
      </c>
      <c r="J6" s="47"/>
      <c r="K6" s="72"/>
      <c r="L6" s="145"/>
      <c r="M6" s="144" t="s">
        <v>38</v>
      </c>
      <c r="N6" s="47">
        <v>1</v>
      </c>
      <c r="O6" s="158">
        <f>I6*N6/5</f>
        <v>10</v>
      </c>
      <c r="P6" s="159" t="s">
        <v>110</v>
      </c>
      <c r="Q6" s="161">
        <v>3</v>
      </c>
      <c r="R6" s="160">
        <f>I6*Q6/5</f>
        <v>30</v>
      </c>
      <c r="S6" s="162" t="s">
        <v>41</v>
      </c>
      <c r="U6" s="22"/>
      <c r="V6" s="19"/>
    </row>
    <row r="7" spans="2:22" ht="109.5" customHeight="1" x14ac:dyDescent="0.15">
      <c r="B7" s="382"/>
      <c r="C7" s="381"/>
      <c r="D7" s="377"/>
      <c r="E7" s="384"/>
      <c r="F7" s="29"/>
      <c r="G7" s="378"/>
      <c r="H7" s="17" t="s">
        <v>30</v>
      </c>
      <c r="I7" s="47">
        <v>50</v>
      </c>
      <c r="J7" s="47"/>
      <c r="K7" s="72"/>
      <c r="L7" s="145"/>
      <c r="M7" s="144" t="s">
        <v>38</v>
      </c>
      <c r="N7" s="47">
        <v>3</v>
      </c>
      <c r="O7" s="158">
        <f>I7*N7/5</f>
        <v>30</v>
      </c>
      <c r="P7" s="159" t="s">
        <v>40</v>
      </c>
      <c r="Q7" s="161">
        <v>3</v>
      </c>
      <c r="R7" s="160">
        <f>I7*Q7/5</f>
        <v>30</v>
      </c>
      <c r="S7" s="159" t="s">
        <v>40</v>
      </c>
      <c r="U7" s="22"/>
      <c r="V7" s="19"/>
    </row>
    <row r="8" spans="2:22" ht="168" customHeight="1" x14ac:dyDescent="0.15">
      <c r="B8" s="382"/>
      <c r="C8" s="381"/>
      <c r="D8" s="377"/>
      <c r="E8" s="385"/>
      <c r="F8" s="29"/>
      <c r="G8" s="378"/>
      <c r="H8" s="17" t="s">
        <v>39</v>
      </c>
      <c r="I8" s="47">
        <v>100</v>
      </c>
      <c r="J8" s="47"/>
      <c r="K8" s="72"/>
      <c r="L8" s="33"/>
      <c r="M8" s="144" t="s">
        <v>38</v>
      </c>
      <c r="N8" s="47">
        <v>2</v>
      </c>
      <c r="O8" s="158">
        <f>I8*N8/5</f>
        <v>40</v>
      </c>
      <c r="P8" s="159" t="s">
        <v>112</v>
      </c>
      <c r="Q8" s="161">
        <v>3</v>
      </c>
      <c r="R8" s="160">
        <f>I8*Q8/5</f>
        <v>60</v>
      </c>
      <c r="S8" s="162" t="s">
        <v>113</v>
      </c>
      <c r="U8" s="22"/>
      <c r="V8" s="19"/>
    </row>
    <row r="9" spans="2:22" ht="36" customHeight="1" thickBot="1" x14ac:dyDescent="0.2">
      <c r="B9" s="379"/>
      <c r="C9" s="380"/>
      <c r="D9" s="146"/>
      <c r="E9" s="163"/>
      <c r="F9" s="147"/>
      <c r="G9" s="147"/>
      <c r="H9" s="147"/>
      <c r="I9" s="148">
        <f>SUM(I5:I8)</f>
        <v>500</v>
      </c>
      <c r="J9" s="149"/>
      <c r="K9" s="150"/>
      <c r="L9" s="145"/>
      <c r="M9" s="151" t="s">
        <v>167</v>
      </c>
      <c r="N9" s="149" t="s">
        <v>36</v>
      </c>
      <c r="O9" s="152">
        <f>SUM(O5:O8)</f>
        <v>231.6686</v>
      </c>
      <c r="P9" s="153"/>
      <c r="Q9" s="154" t="s">
        <v>36</v>
      </c>
      <c r="R9" s="152">
        <f>SUM(R5:R8)</f>
        <v>420</v>
      </c>
      <c r="S9" s="153"/>
      <c r="U9" s="155">
        <f>SUM(U5:U8)</f>
        <v>0</v>
      </c>
      <c r="V9" s="156" t="s">
        <v>37</v>
      </c>
    </row>
    <row r="10" spans="2:22" x14ac:dyDescent="0.15">
      <c r="I10" s="31"/>
      <c r="J10" s="31"/>
      <c r="K10" s="31"/>
      <c r="L10" s="31"/>
      <c r="M10" s="31"/>
      <c r="N10" s="31"/>
      <c r="O10" s="31"/>
      <c r="P10" s="31"/>
      <c r="Q10" s="31"/>
      <c r="R10" s="31"/>
      <c r="S10" s="31"/>
      <c r="U10" s="31"/>
      <c r="V10" s="157" t="e">
        <f>SUM(#REF!)</f>
        <v>#REF!</v>
      </c>
    </row>
  </sheetData>
  <mergeCells count="18">
    <mergeCell ref="G6:G8"/>
    <mergeCell ref="B9:C9"/>
    <mergeCell ref="D5:D8"/>
    <mergeCell ref="C5:C8"/>
    <mergeCell ref="B5:B8"/>
    <mergeCell ref="E6:E8"/>
    <mergeCell ref="N3:P3"/>
    <mergeCell ref="Q3:S3"/>
    <mergeCell ref="U2:V2"/>
    <mergeCell ref="B3:B4"/>
    <mergeCell ref="C3:C4"/>
    <mergeCell ref="D3:D4"/>
    <mergeCell ref="E3:E4"/>
    <mergeCell ref="H3:H4"/>
    <mergeCell ref="I3:I4"/>
    <mergeCell ref="G3:G4"/>
    <mergeCell ref="M3:M4"/>
    <mergeCell ref="J3:K3"/>
  </mergeCells>
  <phoneticPr fontId="2"/>
  <pageMargins left="0.42" right="0.31496062992125984" top="0.44" bottom="0.6" header="0.19685039370078741" footer="0.27559055118110237"/>
  <pageSetup paperSize="9" scale="47" fitToHeight="0" orientation="landscape" verticalDpi="400" r:id="rId1"/>
  <headerFooter alignWithMargins="0">
    <oddHeader>&amp;R2008/04/22</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tabSelected="1" view="pageBreakPreview" zoomScale="70" zoomScaleNormal="60" zoomScaleSheetLayoutView="70" workbookViewId="0">
      <pane xSplit="2" ySplit="5" topLeftCell="D6" activePane="bottomRight" state="frozen"/>
      <selection activeCell="F20" sqref="F20"/>
      <selection pane="topRight" activeCell="F20" sqref="F20"/>
      <selection pane="bottomLeft" activeCell="F20" sqref="F20"/>
      <selection pane="bottomRight" activeCell="B7" sqref="B7"/>
    </sheetView>
  </sheetViews>
  <sheetFormatPr defaultColWidth="8.875" defaultRowHeight="19.5" x14ac:dyDescent="0.15"/>
  <cols>
    <col min="1" max="1" width="15.5" style="203" customWidth="1"/>
    <col min="2" max="2" width="25.125" style="182" customWidth="1"/>
    <col min="3" max="3" width="138.125" style="183" customWidth="1" collapsed="1"/>
    <col min="4" max="4" width="13.875" style="179" customWidth="1" collapsed="1"/>
    <col min="5" max="8" width="14.125" style="179" customWidth="1"/>
    <col min="9" max="9" width="14.125" style="206" customWidth="1"/>
    <col min="10" max="10" width="8.375" style="206" customWidth="1"/>
    <col min="11" max="11" width="11.625" style="206" customWidth="1"/>
    <col min="12" max="12" width="32.625" style="175" customWidth="1"/>
    <col min="13" max="13" width="19.625" style="175" bestFit="1" customWidth="1"/>
    <col min="14" max="16384" width="8.875" style="175"/>
  </cols>
  <sheetData>
    <row r="1" spans="1:12" ht="41.25" customHeight="1" thickBot="1" x14ac:dyDescent="0.2">
      <c r="A1" s="201" t="s">
        <v>253</v>
      </c>
    </row>
    <row r="2" spans="1:12" s="177" customFormat="1" ht="42.75" customHeight="1" thickBot="1" x14ac:dyDescent="0.2">
      <c r="A2" s="389" t="s">
        <v>175</v>
      </c>
      <c r="B2" s="390"/>
      <c r="C2" s="395" t="s">
        <v>255</v>
      </c>
      <c r="D2" s="237" t="s">
        <v>179</v>
      </c>
      <c r="E2" s="235"/>
      <c r="F2" s="235"/>
      <c r="G2" s="235"/>
      <c r="H2" s="235"/>
      <c r="I2" s="236"/>
      <c r="J2" s="403" t="s">
        <v>178</v>
      </c>
      <c r="K2" s="404"/>
      <c r="L2" s="287"/>
    </row>
    <row r="3" spans="1:12" s="177" customFormat="1" ht="23.25" customHeight="1" x14ac:dyDescent="0.15">
      <c r="A3" s="391"/>
      <c r="B3" s="392"/>
      <c r="C3" s="396"/>
      <c r="D3" s="398" t="s">
        <v>147</v>
      </c>
      <c r="E3" s="400" t="s">
        <v>176</v>
      </c>
      <c r="F3" s="401"/>
      <c r="G3" s="402"/>
      <c r="H3" s="402"/>
      <c r="I3" s="402"/>
      <c r="J3" s="386" t="s">
        <v>180</v>
      </c>
      <c r="K3" s="387"/>
      <c r="L3" s="388"/>
    </row>
    <row r="4" spans="1:12" s="177" customFormat="1" ht="121.5" customHeight="1" thickBot="1" x14ac:dyDescent="0.2">
      <c r="A4" s="393"/>
      <c r="B4" s="394"/>
      <c r="C4" s="397"/>
      <c r="D4" s="399"/>
      <c r="E4" s="238" t="s">
        <v>200</v>
      </c>
      <c r="F4" s="239" t="s">
        <v>201</v>
      </c>
      <c r="G4" s="239" t="s">
        <v>202</v>
      </c>
      <c r="H4" s="239" t="s">
        <v>203</v>
      </c>
      <c r="I4" s="240" t="s">
        <v>204</v>
      </c>
      <c r="J4" s="286" t="s">
        <v>269</v>
      </c>
      <c r="K4" s="288" t="s">
        <v>271</v>
      </c>
      <c r="L4" s="289" t="s">
        <v>270</v>
      </c>
    </row>
    <row r="5" spans="1:12" s="177" customFormat="1" ht="20.25" thickBot="1" x14ac:dyDescent="0.2">
      <c r="A5" s="229" t="s">
        <v>205</v>
      </c>
      <c r="B5" s="207"/>
      <c r="C5" s="207"/>
      <c r="D5" s="208"/>
      <c r="E5" s="209"/>
      <c r="F5" s="209"/>
      <c r="G5" s="209"/>
      <c r="H5" s="210"/>
      <c r="I5" s="284"/>
      <c r="J5" s="285"/>
      <c r="K5" s="285"/>
      <c r="L5" s="211"/>
    </row>
    <row r="6" spans="1:12" ht="23.25" customHeight="1" x14ac:dyDescent="0.15">
      <c r="A6" s="257" t="s">
        <v>208</v>
      </c>
      <c r="B6" s="258"/>
      <c r="C6" s="259"/>
      <c r="D6" s="260">
        <f>D7</f>
        <v>100</v>
      </c>
      <c r="E6" s="261">
        <f t="shared" ref="E6" si="0">D6</f>
        <v>100</v>
      </c>
      <c r="F6" s="262">
        <f t="shared" ref="F6" si="1">D6*0.75</f>
        <v>75</v>
      </c>
      <c r="G6" s="262">
        <f t="shared" ref="G6" si="2">D6*0.5</f>
        <v>50</v>
      </c>
      <c r="H6" s="262">
        <f t="shared" ref="H6" si="3">D6*0.25</f>
        <v>25</v>
      </c>
      <c r="I6" s="263">
        <f t="shared" ref="I6" si="4">D6*0</f>
        <v>0</v>
      </c>
      <c r="J6" s="308"/>
      <c r="K6" s="309"/>
      <c r="L6" s="315"/>
    </row>
    <row r="7" spans="1:12" ht="43.5" customHeight="1" thickBot="1" x14ac:dyDescent="0.2">
      <c r="A7" s="264"/>
      <c r="B7" s="265"/>
      <c r="C7" s="266" t="s">
        <v>209</v>
      </c>
      <c r="D7" s="267">
        <v>100</v>
      </c>
      <c r="E7" s="268">
        <f>D7</f>
        <v>100</v>
      </c>
      <c r="F7" s="269">
        <f>D7*0.75</f>
        <v>75</v>
      </c>
      <c r="G7" s="269">
        <f>D7*0.5</f>
        <v>50</v>
      </c>
      <c r="H7" s="269">
        <f>D7*0.25</f>
        <v>25</v>
      </c>
      <c r="I7" s="270">
        <f>D7*0</f>
        <v>0</v>
      </c>
      <c r="J7" s="281"/>
      <c r="K7" s="290"/>
      <c r="L7" s="271"/>
    </row>
    <row r="8" spans="1:12" ht="23.25" customHeight="1" x14ac:dyDescent="0.15">
      <c r="A8" s="250" t="s">
        <v>263</v>
      </c>
      <c r="B8" s="251"/>
      <c r="C8" s="252"/>
      <c r="D8" s="253">
        <f>SUM(D9:D11)</f>
        <v>100</v>
      </c>
      <c r="E8" s="254">
        <f t="shared" ref="E8" si="5">D8</f>
        <v>100</v>
      </c>
      <c r="F8" s="255">
        <f t="shared" ref="F8" si="6">D8*0.75</f>
        <v>75</v>
      </c>
      <c r="G8" s="255">
        <f t="shared" ref="G8" si="7">D8*0.5</f>
        <v>50</v>
      </c>
      <c r="H8" s="255">
        <f t="shared" ref="H8" si="8">D8*0.25</f>
        <v>25</v>
      </c>
      <c r="I8" s="256">
        <f t="shared" ref="I8" si="9">D8*0</f>
        <v>0</v>
      </c>
      <c r="J8" s="310"/>
      <c r="K8" s="311"/>
      <c r="L8" s="316"/>
    </row>
    <row r="9" spans="1:12" ht="408.75" customHeight="1" x14ac:dyDescent="0.15">
      <c r="A9" s="202" t="s">
        <v>212</v>
      </c>
      <c r="B9" s="200" t="s">
        <v>211</v>
      </c>
      <c r="C9" s="334" t="s">
        <v>288</v>
      </c>
      <c r="D9" s="247">
        <v>50</v>
      </c>
      <c r="E9" s="245">
        <f>D9</f>
        <v>50</v>
      </c>
      <c r="F9" s="205">
        <f>D9*0.75</f>
        <v>37.5</v>
      </c>
      <c r="G9" s="205">
        <f>D9*0.5</f>
        <v>25</v>
      </c>
      <c r="H9" s="205">
        <f>D9*0.25</f>
        <v>12.5</v>
      </c>
      <c r="I9" s="230">
        <f>D9*0</f>
        <v>0</v>
      </c>
      <c r="J9" s="221"/>
      <c r="K9" s="291"/>
      <c r="L9" s="212"/>
    </row>
    <row r="10" spans="1:12" ht="43.5" customHeight="1" x14ac:dyDescent="0.15">
      <c r="A10" s="202" t="s">
        <v>213</v>
      </c>
      <c r="B10" s="200" t="s">
        <v>214</v>
      </c>
      <c r="C10" s="241" t="s">
        <v>256</v>
      </c>
      <c r="D10" s="247">
        <v>30</v>
      </c>
      <c r="E10" s="245">
        <f t="shared" ref="E10" si="10">D10</f>
        <v>30</v>
      </c>
      <c r="F10" s="205">
        <f t="shared" ref="F10:F12" si="11">D10*0.75</f>
        <v>22.5</v>
      </c>
      <c r="G10" s="205">
        <f t="shared" ref="G10:G12" si="12">D10*0.5</f>
        <v>15</v>
      </c>
      <c r="H10" s="205">
        <f t="shared" ref="H10:H12" si="13">D10*0.25</f>
        <v>7.5</v>
      </c>
      <c r="I10" s="230">
        <f t="shared" ref="I10:I12" si="14">D10*0</f>
        <v>0</v>
      </c>
      <c r="J10" s="221"/>
      <c r="K10" s="291"/>
      <c r="L10" s="212"/>
    </row>
    <row r="11" spans="1:12" ht="43.5" customHeight="1" thickBot="1" x14ac:dyDescent="0.2">
      <c r="A11" s="272" t="s">
        <v>215</v>
      </c>
      <c r="B11" s="231" t="s">
        <v>216</v>
      </c>
      <c r="C11" s="242" t="s">
        <v>257</v>
      </c>
      <c r="D11" s="248">
        <v>20</v>
      </c>
      <c r="E11" s="246">
        <f>D11</f>
        <v>20</v>
      </c>
      <c r="F11" s="232">
        <f t="shared" si="11"/>
        <v>15</v>
      </c>
      <c r="G11" s="232">
        <f t="shared" si="12"/>
        <v>10</v>
      </c>
      <c r="H11" s="232">
        <f t="shared" si="13"/>
        <v>5</v>
      </c>
      <c r="I11" s="234">
        <f t="shared" si="14"/>
        <v>0</v>
      </c>
      <c r="J11" s="282"/>
      <c r="K11" s="292"/>
      <c r="L11" s="273"/>
    </row>
    <row r="12" spans="1:12" ht="23.25" customHeight="1" x14ac:dyDescent="0.15">
      <c r="A12" s="257" t="s">
        <v>264</v>
      </c>
      <c r="B12" s="258"/>
      <c r="C12" s="275"/>
      <c r="D12" s="260">
        <f>SUM(D13:D21)</f>
        <v>100</v>
      </c>
      <c r="E12" s="261">
        <f t="shared" ref="E12" si="15">D12</f>
        <v>100</v>
      </c>
      <c r="F12" s="262">
        <f t="shared" si="11"/>
        <v>75</v>
      </c>
      <c r="G12" s="262">
        <f t="shared" si="12"/>
        <v>50</v>
      </c>
      <c r="H12" s="262">
        <f t="shared" si="13"/>
        <v>25</v>
      </c>
      <c r="I12" s="263">
        <f t="shared" si="14"/>
        <v>0</v>
      </c>
      <c r="J12" s="308"/>
      <c r="K12" s="309"/>
      <c r="L12" s="315"/>
    </row>
    <row r="13" spans="1:12" ht="43.5" customHeight="1" x14ac:dyDescent="0.15">
      <c r="A13" s="276" t="s">
        <v>218</v>
      </c>
      <c r="B13" s="200" t="s">
        <v>220</v>
      </c>
      <c r="C13" s="241" t="s">
        <v>243</v>
      </c>
      <c r="D13" s="247">
        <v>10</v>
      </c>
      <c r="E13" s="245">
        <f>D13</f>
        <v>10</v>
      </c>
      <c r="F13" s="205">
        <f>D13*0.75</f>
        <v>7.5</v>
      </c>
      <c r="G13" s="205">
        <f>D13*0.5</f>
        <v>5</v>
      </c>
      <c r="H13" s="205">
        <f>D13*0.25</f>
        <v>2.5</v>
      </c>
      <c r="I13" s="230">
        <f>D13*0</f>
        <v>0</v>
      </c>
      <c r="J13" s="221"/>
      <c r="K13" s="291"/>
      <c r="L13" s="277"/>
    </row>
    <row r="14" spans="1:12" ht="43.5" customHeight="1" x14ac:dyDescent="0.15">
      <c r="A14" s="276" t="s">
        <v>267</v>
      </c>
      <c r="B14" s="200" t="s">
        <v>228</v>
      </c>
      <c r="C14" s="241" t="s">
        <v>244</v>
      </c>
      <c r="D14" s="247">
        <v>5</v>
      </c>
      <c r="E14" s="245">
        <f t="shared" ref="E14:E22" si="16">D14</f>
        <v>5</v>
      </c>
      <c r="F14" s="205">
        <f t="shared" ref="F14:F22" si="17">D14*0.75</f>
        <v>3.75</v>
      </c>
      <c r="G14" s="205">
        <f t="shared" ref="G14:G22" si="18">D14*0.5</f>
        <v>2.5</v>
      </c>
      <c r="H14" s="205">
        <f t="shared" ref="H14:H22" si="19">D14*0.25</f>
        <v>1.25</v>
      </c>
      <c r="I14" s="230">
        <f t="shared" ref="I14:I22" si="20">D14*0</f>
        <v>0</v>
      </c>
      <c r="J14" s="221"/>
      <c r="K14" s="291"/>
      <c r="L14" s="277"/>
    </row>
    <row r="15" spans="1:12" ht="43.5" customHeight="1" x14ac:dyDescent="0.15">
      <c r="A15" s="276" t="s">
        <v>219</v>
      </c>
      <c r="B15" s="200" t="s">
        <v>234</v>
      </c>
      <c r="C15" s="241" t="s">
        <v>245</v>
      </c>
      <c r="D15" s="247">
        <v>5</v>
      </c>
      <c r="E15" s="245">
        <f t="shared" si="16"/>
        <v>5</v>
      </c>
      <c r="F15" s="205">
        <f t="shared" si="17"/>
        <v>3.75</v>
      </c>
      <c r="G15" s="205">
        <f t="shared" si="18"/>
        <v>2.5</v>
      </c>
      <c r="H15" s="205">
        <f t="shared" si="19"/>
        <v>1.25</v>
      </c>
      <c r="I15" s="230">
        <f t="shared" si="20"/>
        <v>0</v>
      </c>
      <c r="J15" s="221"/>
      <c r="K15" s="291"/>
      <c r="L15" s="277"/>
    </row>
    <row r="16" spans="1:12" ht="43.5" customHeight="1" x14ac:dyDescent="0.15">
      <c r="A16" s="276" t="s">
        <v>222</v>
      </c>
      <c r="B16" s="200" t="s">
        <v>229</v>
      </c>
      <c r="C16" s="241" t="s">
        <v>246</v>
      </c>
      <c r="D16" s="247">
        <v>10</v>
      </c>
      <c r="E16" s="245">
        <f>D16</f>
        <v>10</v>
      </c>
      <c r="F16" s="205">
        <f t="shared" si="17"/>
        <v>7.5</v>
      </c>
      <c r="G16" s="205">
        <f t="shared" si="18"/>
        <v>5</v>
      </c>
      <c r="H16" s="205">
        <f t="shared" si="19"/>
        <v>2.5</v>
      </c>
      <c r="I16" s="230">
        <f t="shared" si="20"/>
        <v>0</v>
      </c>
      <c r="J16" s="221"/>
      <c r="K16" s="291"/>
      <c r="L16" s="277"/>
    </row>
    <row r="17" spans="1:12" ht="43.5" customHeight="1" x14ac:dyDescent="0.15">
      <c r="A17" s="276" t="s">
        <v>223</v>
      </c>
      <c r="B17" s="200" t="s">
        <v>230</v>
      </c>
      <c r="C17" s="241" t="s">
        <v>247</v>
      </c>
      <c r="D17" s="247">
        <v>10</v>
      </c>
      <c r="E17" s="245">
        <f t="shared" si="16"/>
        <v>10</v>
      </c>
      <c r="F17" s="205">
        <f t="shared" si="17"/>
        <v>7.5</v>
      </c>
      <c r="G17" s="205">
        <f t="shared" si="18"/>
        <v>5</v>
      </c>
      <c r="H17" s="205">
        <f t="shared" si="19"/>
        <v>2.5</v>
      </c>
      <c r="I17" s="230">
        <f t="shared" si="20"/>
        <v>0</v>
      </c>
      <c r="J17" s="221"/>
      <c r="K17" s="291"/>
      <c r="L17" s="277"/>
    </row>
    <row r="18" spans="1:12" ht="43.5" customHeight="1" x14ac:dyDescent="0.15">
      <c r="A18" s="276" t="s">
        <v>224</v>
      </c>
      <c r="B18" s="200" t="s">
        <v>231</v>
      </c>
      <c r="C18" s="241" t="s">
        <v>248</v>
      </c>
      <c r="D18" s="247">
        <v>10</v>
      </c>
      <c r="E18" s="245">
        <f t="shared" si="16"/>
        <v>10</v>
      </c>
      <c r="F18" s="205">
        <f t="shared" si="17"/>
        <v>7.5</v>
      </c>
      <c r="G18" s="205">
        <f t="shared" si="18"/>
        <v>5</v>
      </c>
      <c r="H18" s="205">
        <f t="shared" si="19"/>
        <v>2.5</v>
      </c>
      <c r="I18" s="230">
        <f t="shared" si="20"/>
        <v>0</v>
      </c>
      <c r="J18" s="221"/>
      <c r="K18" s="291"/>
      <c r="L18" s="277"/>
    </row>
    <row r="19" spans="1:12" ht="43.5" customHeight="1" x14ac:dyDescent="0.15">
      <c r="A19" s="276" t="s">
        <v>225</v>
      </c>
      <c r="B19" s="200" t="s">
        <v>232</v>
      </c>
      <c r="C19" s="241" t="s">
        <v>249</v>
      </c>
      <c r="D19" s="247">
        <v>10</v>
      </c>
      <c r="E19" s="245">
        <f t="shared" si="16"/>
        <v>10</v>
      </c>
      <c r="F19" s="205">
        <f t="shared" si="17"/>
        <v>7.5</v>
      </c>
      <c r="G19" s="205">
        <f t="shared" si="18"/>
        <v>5</v>
      </c>
      <c r="H19" s="205">
        <f t="shared" si="19"/>
        <v>2.5</v>
      </c>
      <c r="I19" s="230">
        <f t="shared" si="20"/>
        <v>0</v>
      </c>
      <c r="J19" s="221"/>
      <c r="K19" s="291"/>
      <c r="L19" s="277"/>
    </row>
    <row r="20" spans="1:12" ht="43.5" customHeight="1" x14ac:dyDescent="0.15">
      <c r="A20" s="276" t="s">
        <v>226</v>
      </c>
      <c r="B20" s="200" t="s">
        <v>233</v>
      </c>
      <c r="C20" s="241" t="s">
        <v>275</v>
      </c>
      <c r="D20" s="247">
        <v>10</v>
      </c>
      <c r="E20" s="245">
        <f t="shared" ref="E20:E21" si="21">D20</f>
        <v>10</v>
      </c>
      <c r="F20" s="205">
        <f t="shared" ref="F20:F21" si="22">D20*0.75</f>
        <v>7.5</v>
      </c>
      <c r="G20" s="205">
        <f t="shared" ref="G20:G21" si="23">D20*0.5</f>
        <v>5</v>
      </c>
      <c r="H20" s="205">
        <f t="shared" ref="H20:H21" si="24">D20*0.25</f>
        <v>2.5</v>
      </c>
      <c r="I20" s="230">
        <f t="shared" ref="I20:I21" si="25">D20*0</f>
        <v>0</v>
      </c>
      <c r="J20" s="221"/>
      <c r="K20" s="291"/>
      <c r="L20" s="277"/>
    </row>
    <row r="21" spans="1:12" ht="43.5" customHeight="1" x14ac:dyDescent="0.15">
      <c r="A21" s="276" t="s">
        <v>227</v>
      </c>
      <c r="B21" s="200" t="s">
        <v>286</v>
      </c>
      <c r="C21" s="241" t="s">
        <v>276</v>
      </c>
      <c r="D21" s="247">
        <v>30</v>
      </c>
      <c r="E21" s="245">
        <f t="shared" si="21"/>
        <v>30</v>
      </c>
      <c r="F21" s="205">
        <f t="shared" si="22"/>
        <v>22.5</v>
      </c>
      <c r="G21" s="205">
        <f t="shared" si="23"/>
        <v>15</v>
      </c>
      <c r="H21" s="205">
        <f t="shared" si="24"/>
        <v>7.5</v>
      </c>
      <c r="I21" s="230">
        <f t="shared" si="25"/>
        <v>0</v>
      </c>
      <c r="J21" s="221"/>
      <c r="K21" s="291"/>
      <c r="L21" s="277"/>
    </row>
    <row r="22" spans="1:12" ht="23.25" customHeight="1" x14ac:dyDescent="0.15">
      <c r="A22" s="250" t="s">
        <v>235</v>
      </c>
      <c r="B22" s="251"/>
      <c r="C22" s="274"/>
      <c r="D22" s="253">
        <f>SUM(D23:D26)</f>
        <v>100</v>
      </c>
      <c r="E22" s="254">
        <f t="shared" si="16"/>
        <v>100</v>
      </c>
      <c r="F22" s="255">
        <f t="shared" si="17"/>
        <v>75</v>
      </c>
      <c r="G22" s="255">
        <f t="shared" si="18"/>
        <v>50</v>
      </c>
      <c r="H22" s="255">
        <f t="shared" si="19"/>
        <v>25</v>
      </c>
      <c r="I22" s="256">
        <f t="shared" si="20"/>
        <v>0</v>
      </c>
      <c r="J22" s="306"/>
      <c r="K22" s="307"/>
      <c r="L22" s="316"/>
    </row>
    <row r="23" spans="1:12" x14ac:dyDescent="0.15">
      <c r="A23" s="202" t="s">
        <v>236</v>
      </c>
      <c r="B23" s="200" t="s">
        <v>237</v>
      </c>
      <c r="C23" s="241" t="s">
        <v>250</v>
      </c>
      <c r="D23" s="247">
        <v>25</v>
      </c>
      <c r="E23" s="245">
        <f>D23</f>
        <v>25</v>
      </c>
      <c r="F23" s="205">
        <f>D23*0.75</f>
        <v>18.75</v>
      </c>
      <c r="G23" s="205">
        <f>D23*0.5</f>
        <v>12.5</v>
      </c>
      <c r="H23" s="205">
        <f>D23*0.25</f>
        <v>6.25</v>
      </c>
      <c r="I23" s="230">
        <f>D23*0</f>
        <v>0</v>
      </c>
      <c r="J23" s="225"/>
      <c r="K23" s="293"/>
      <c r="L23" s="212"/>
    </row>
    <row r="24" spans="1:12" ht="159.75" customHeight="1" x14ac:dyDescent="0.15">
      <c r="A24" s="202" t="s">
        <v>238</v>
      </c>
      <c r="B24" s="200" t="s">
        <v>199</v>
      </c>
      <c r="C24" s="241" t="s">
        <v>250</v>
      </c>
      <c r="D24" s="247">
        <v>25</v>
      </c>
      <c r="E24" s="245">
        <f>D24</f>
        <v>25</v>
      </c>
      <c r="F24" s="205">
        <f>D24*0.75</f>
        <v>18.75</v>
      </c>
      <c r="G24" s="205">
        <f>D24*0.5</f>
        <v>12.5</v>
      </c>
      <c r="H24" s="205">
        <f>D24*0.25</f>
        <v>6.25</v>
      </c>
      <c r="I24" s="230">
        <f>D24*0</f>
        <v>0</v>
      </c>
      <c r="J24" s="225"/>
      <c r="K24" s="293"/>
      <c r="L24" s="212"/>
    </row>
    <row r="25" spans="1:12" ht="118.5" customHeight="1" x14ac:dyDescent="0.15">
      <c r="A25" s="202" t="s">
        <v>239</v>
      </c>
      <c r="B25" s="200" t="s">
        <v>241</v>
      </c>
      <c r="C25" s="241" t="s">
        <v>250</v>
      </c>
      <c r="D25" s="247">
        <v>25</v>
      </c>
      <c r="E25" s="245">
        <f>D25</f>
        <v>25</v>
      </c>
      <c r="F25" s="205">
        <f>D25*0.75</f>
        <v>18.75</v>
      </c>
      <c r="G25" s="205">
        <f>D25*0.5</f>
        <v>12.5</v>
      </c>
      <c r="H25" s="205">
        <f>D25*0.25</f>
        <v>6.25</v>
      </c>
      <c r="I25" s="230">
        <f>D25*0</f>
        <v>0</v>
      </c>
      <c r="J25" s="225"/>
      <c r="K25" s="293"/>
      <c r="L25" s="212"/>
    </row>
    <row r="26" spans="1:12" ht="149.25" customHeight="1" thickBot="1" x14ac:dyDescent="0.2">
      <c r="A26" s="202" t="s">
        <v>240</v>
      </c>
      <c r="B26" s="200" t="s">
        <v>242</v>
      </c>
      <c r="C26" s="242" t="s">
        <v>250</v>
      </c>
      <c r="D26" s="248">
        <v>25</v>
      </c>
      <c r="E26" s="246">
        <f>D26</f>
        <v>25</v>
      </c>
      <c r="F26" s="232">
        <f>D26*0.75</f>
        <v>18.75</v>
      </c>
      <c r="G26" s="232">
        <f>D26*0.5</f>
        <v>12.5</v>
      </c>
      <c r="H26" s="232">
        <f>D26*0.25</f>
        <v>6.25</v>
      </c>
      <c r="I26" s="234">
        <f>D26*0</f>
        <v>0</v>
      </c>
      <c r="J26" s="283"/>
      <c r="K26" s="294"/>
      <c r="L26" s="273"/>
    </row>
    <row r="27" spans="1:12" ht="39" customHeight="1" x14ac:dyDescent="0.15">
      <c r="C27" s="243" t="s">
        <v>272</v>
      </c>
      <c r="D27" s="304">
        <f>SUM(D28:D31)</f>
        <v>400</v>
      </c>
      <c r="E27" s="300"/>
      <c r="F27" s="301"/>
      <c r="G27" s="302"/>
      <c r="H27" s="302"/>
      <c r="I27" s="303"/>
      <c r="J27" s="312"/>
      <c r="K27" s="314"/>
      <c r="L27" s="313"/>
    </row>
    <row r="28" spans="1:12" ht="36" customHeight="1" x14ac:dyDescent="0.15">
      <c r="C28" s="244" t="s">
        <v>261</v>
      </c>
      <c r="D28" s="249">
        <f>SUM(D7:D7)</f>
        <v>100</v>
      </c>
      <c r="E28" s="245">
        <f t="shared" ref="E28:E31" si="26">D28</f>
        <v>100</v>
      </c>
      <c r="F28" s="205">
        <f t="shared" ref="F28:F31" si="27">D28*0.75</f>
        <v>75</v>
      </c>
      <c r="G28" s="205">
        <f t="shared" ref="G28:G31" si="28">D28*0.5</f>
        <v>50</v>
      </c>
      <c r="H28" s="205">
        <f t="shared" ref="H28:H31" si="29">D28*0.25</f>
        <v>25</v>
      </c>
      <c r="I28" s="230">
        <f t="shared" ref="I28:I31" si="30">D28*0</f>
        <v>0</v>
      </c>
      <c r="J28" s="295"/>
      <c r="K28" s="222"/>
      <c r="L28" s="297"/>
    </row>
    <row r="29" spans="1:12" ht="36" customHeight="1" x14ac:dyDescent="0.15">
      <c r="C29" s="244" t="s">
        <v>262</v>
      </c>
      <c r="D29" s="249">
        <f>SUM(D9:D11)</f>
        <v>100</v>
      </c>
      <c r="E29" s="245">
        <f t="shared" si="26"/>
        <v>100</v>
      </c>
      <c r="F29" s="205">
        <f t="shared" si="27"/>
        <v>75</v>
      </c>
      <c r="G29" s="205">
        <f t="shared" si="28"/>
        <v>50</v>
      </c>
      <c r="H29" s="205">
        <f t="shared" si="29"/>
        <v>25</v>
      </c>
      <c r="I29" s="230">
        <f t="shared" si="30"/>
        <v>0</v>
      </c>
      <c r="J29" s="295"/>
      <c r="K29" s="222"/>
      <c r="L29" s="297"/>
    </row>
    <row r="30" spans="1:12" ht="36" customHeight="1" x14ac:dyDescent="0.15">
      <c r="A30" s="204"/>
      <c r="B30" s="180"/>
      <c r="C30" s="244" t="s">
        <v>217</v>
      </c>
      <c r="D30" s="249">
        <f>SUM(D13:D21)</f>
        <v>100</v>
      </c>
      <c r="E30" s="245">
        <f t="shared" si="26"/>
        <v>100</v>
      </c>
      <c r="F30" s="205">
        <f t="shared" si="27"/>
        <v>75</v>
      </c>
      <c r="G30" s="205">
        <f t="shared" si="28"/>
        <v>50</v>
      </c>
      <c r="H30" s="205">
        <f t="shared" si="29"/>
        <v>25</v>
      </c>
      <c r="I30" s="230">
        <f t="shared" si="30"/>
        <v>0</v>
      </c>
      <c r="J30" s="295"/>
      <c r="K30" s="222"/>
      <c r="L30" s="297"/>
    </row>
    <row r="31" spans="1:12" ht="36" customHeight="1" x14ac:dyDescent="0.15">
      <c r="A31" s="204"/>
      <c r="B31" s="190"/>
      <c r="C31" s="244" t="s">
        <v>235</v>
      </c>
      <c r="D31" s="249">
        <f>SUM(D23:D26)</f>
        <v>100</v>
      </c>
      <c r="E31" s="245">
        <f t="shared" si="26"/>
        <v>100</v>
      </c>
      <c r="F31" s="205">
        <f t="shared" si="27"/>
        <v>75</v>
      </c>
      <c r="G31" s="205">
        <f t="shared" si="28"/>
        <v>50</v>
      </c>
      <c r="H31" s="205">
        <f t="shared" si="29"/>
        <v>25</v>
      </c>
      <c r="I31" s="230">
        <f t="shared" si="30"/>
        <v>0</v>
      </c>
      <c r="J31" s="299"/>
      <c r="K31" s="305"/>
      <c r="L31" s="298"/>
    </row>
    <row r="32" spans="1:12" x14ac:dyDescent="0.15">
      <c r="E32" s="178"/>
      <c r="F32" s="178"/>
      <c r="G32" s="178"/>
      <c r="H32" s="178"/>
      <c r="I32" s="178"/>
    </row>
    <row r="33" spans="5:9" x14ac:dyDescent="0.15">
      <c r="E33" s="199"/>
      <c r="F33" s="199"/>
      <c r="G33" s="199"/>
      <c r="H33" s="199"/>
      <c r="I33" s="199"/>
    </row>
    <row r="34" spans="5:9" x14ac:dyDescent="0.15">
      <c r="E34" s="199"/>
      <c r="F34" s="199"/>
      <c r="G34" s="199"/>
      <c r="H34" s="199"/>
      <c r="I34" s="199"/>
    </row>
    <row r="35" spans="5:9" x14ac:dyDescent="0.15">
      <c r="E35" s="199"/>
      <c r="F35" s="199"/>
      <c r="G35" s="199"/>
      <c r="H35" s="199"/>
      <c r="I35" s="199"/>
    </row>
    <row r="36" spans="5:9" x14ac:dyDescent="0.15">
      <c r="E36" s="199"/>
      <c r="F36" s="199"/>
      <c r="G36" s="199"/>
      <c r="H36" s="199"/>
      <c r="I36" s="199"/>
    </row>
    <row r="37" spans="5:9" x14ac:dyDescent="0.15">
      <c r="E37" s="199"/>
      <c r="F37" s="199"/>
      <c r="G37" s="199"/>
      <c r="H37" s="199"/>
      <c r="I37" s="199"/>
    </row>
  </sheetData>
  <mergeCells count="6">
    <mergeCell ref="J3:L3"/>
    <mergeCell ref="A2:B4"/>
    <mergeCell ref="C2:C4"/>
    <mergeCell ref="D3:D4"/>
    <mergeCell ref="E3:I3"/>
    <mergeCell ref="J2:K2"/>
  </mergeCells>
  <phoneticPr fontId="2"/>
  <dataValidations count="1">
    <dataValidation type="list" allowBlank="1" showInputMessage="1" showErrorMessage="1" sqref="J7 J9:J11 J13:J21 J23:J26">
      <formula1>"1,2,3,4,5"</formula1>
    </dataValidation>
  </dataValidations>
  <printOptions horizontalCentered="1"/>
  <pageMargins left="0.39370078740157483" right="0.39370078740157483" top="0.39370078740157483" bottom="0.39370078740157483" header="0.31496062992125984" footer="0.31496062992125984"/>
  <pageSetup paperSize="8" scale="44" fitToHeight="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V17"/>
  <sheetViews>
    <sheetView view="pageBreakPreview" zoomScale="55" zoomScaleNormal="75" zoomScaleSheetLayoutView="75" workbookViewId="0">
      <selection activeCell="C5" sqref="C5:C13"/>
    </sheetView>
  </sheetViews>
  <sheetFormatPr defaultColWidth="9" defaultRowHeight="13.5" x14ac:dyDescent="0.15"/>
  <cols>
    <col min="1" max="1" width="1.625" style="6" customWidth="1"/>
    <col min="2" max="2" width="6.125" style="3" customWidth="1"/>
    <col min="3" max="3" width="7.5" style="6" customWidth="1"/>
    <col min="4" max="4" width="20.125" style="8" customWidth="1"/>
    <col min="5" max="5" width="24.625" style="8" customWidth="1"/>
    <col min="6" max="6" width="14" style="9" hidden="1" customWidth="1"/>
    <col min="7" max="7" width="54.5" style="8" customWidth="1"/>
    <col min="8" max="8" width="45.875" style="6" customWidth="1"/>
    <col min="9" max="9" width="5.625" style="4" bestFit="1" customWidth="1"/>
    <col min="10" max="10" width="9.125" style="4" customWidth="1"/>
    <col min="11" max="11" width="9.375" style="4" customWidth="1"/>
    <col min="12" max="12" width="2.125" style="4" customWidth="1"/>
    <col min="13" max="13" width="33.125" style="4" bestFit="1" customWidth="1"/>
    <col min="14" max="14" width="5.625" style="4" customWidth="1"/>
    <col min="15" max="15" width="14.875" style="4" bestFit="1" customWidth="1"/>
    <col min="16" max="16" width="22.625" style="4" customWidth="1"/>
    <col min="17" max="17" width="5.625" style="4" customWidth="1"/>
    <col min="18" max="18" width="14.875" style="4" bestFit="1" customWidth="1"/>
    <col min="19" max="19" width="22.625" style="4" customWidth="1"/>
    <col min="20" max="20" width="2.5" style="6" customWidth="1"/>
    <col min="21" max="21" width="8.125" style="4" hidden="1" customWidth="1"/>
    <col min="22" max="22" width="42.875" style="6" hidden="1" customWidth="1"/>
    <col min="23" max="23" width="2.5" style="6" customWidth="1"/>
    <col min="24" max="16384" width="9" style="6"/>
  </cols>
  <sheetData>
    <row r="1" spans="2:22" ht="11.25" customHeight="1" thickBot="1" x14ac:dyDescent="0.2"/>
    <row r="2" spans="2:22" s="2" customFormat="1" ht="26.25" customHeight="1" thickBot="1" x14ac:dyDescent="0.2">
      <c r="B2" s="1" t="s">
        <v>23</v>
      </c>
      <c r="D2" s="7"/>
      <c r="E2" s="7"/>
      <c r="F2" s="30"/>
      <c r="G2" s="30"/>
      <c r="I2" s="5"/>
      <c r="J2" s="5"/>
      <c r="K2" s="5"/>
      <c r="L2" s="5"/>
      <c r="M2" s="5"/>
      <c r="N2" s="5"/>
      <c r="O2" s="5"/>
      <c r="P2" s="5"/>
      <c r="Q2" s="5"/>
      <c r="R2" s="5"/>
      <c r="S2" s="5"/>
      <c r="U2" s="405" t="s">
        <v>160</v>
      </c>
      <c r="V2" s="363"/>
    </row>
    <row r="3" spans="2:22" s="2" customFormat="1" ht="21.75" customHeight="1" thickBot="1" x14ac:dyDescent="0.2">
      <c r="B3" s="418" t="s">
        <v>146</v>
      </c>
      <c r="C3" s="413" t="s">
        <v>142</v>
      </c>
      <c r="D3" s="420" t="s">
        <v>149</v>
      </c>
      <c r="E3" s="420" t="s">
        <v>143</v>
      </c>
      <c r="F3" s="37" t="s">
        <v>140</v>
      </c>
      <c r="G3" s="416" t="s">
        <v>150</v>
      </c>
      <c r="H3" s="413" t="s">
        <v>144</v>
      </c>
      <c r="I3" s="411" t="s">
        <v>147</v>
      </c>
      <c r="J3" s="411" t="s">
        <v>99</v>
      </c>
      <c r="K3" s="412"/>
      <c r="L3" s="30"/>
      <c r="M3" s="406" t="s">
        <v>163</v>
      </c>
      <c r="N3" s="408" t="s">
        <v>58</v>
      </c>
      <c r="O3" s="409"/>
      <c r="P3" s="410"/>
      <c r="Q3" s="405" t="s">
        <v>59</v>
      </c>
      <c r="R3" s="409"/>
      <c r="S3" s="410"/>
      <c r="U3" s="14" t="s">
        <v>153</v>
      </c>
      <c r="V3" s="15" t="s">
        <v>154</v>
      </c>
    </row>
    <row r="4" spans="2:22" s="2" customFormat="1" ht="36.75" customHeight="1" x14ac:dyDescent="0.15">
      <c r="B4" s="419"/>
      <c r="C4" s="414"/>
      <c r="D4" s="421"/>
      <c r="E4" s="421"/>
      <c r="F4" s="64"/>
      <c r="G4" s="417"/>
      <c r="H4" s="414"/>
      <c r="I4" s="415"/>
      <c r="J4" s="63" t="s">
        <v>97</v>
      </c>
      <c r="K4" s="68" t="s">
        <v>98</v>
      </c>
      <c r="L4" s="30"/>
      <c r="M4" s="407"/>
      <c r="N4" s="113" t="s">
        <v>164</v>
      </c>
      <c r="O4" s="113" t="s">
        <v>56</v>
      </c>
      <c r="P4" s="117" t="s">
        <v>24</v>
      </c>
      <c r="Q4" s="114" t="s">
        <v>164</v>
      </c>
      <c r="R4" s="113" t="s">
        <v>56</v>
      </c>
      <c r="S4" s="115" t="s">
        <v>25</v>
      </c>
      <c r="U4" s="65"/>
      <c r="V4" s="66"/>
    </row>
    <row r="5" spans="2:22" s="9" customFormat="1" ht="174" customHeight="1" x14ac:dyDescent="0.15">
      <c r="B5" s="422">
        <v>1</v>
      </c>
      <c r="C5" s="424" t="s">
        <v>15</v>
      </c>
      <c r="D5" s="377" t="s">
        <v>151</v>
      </c>
      <c r="E5" s="17" t="s">
        <v>157</v>
      </c>
      <c r="F5" s="17"/>
      <c r="G5" s="17" t="s">
        <v>161</v>
      </c>
      <c r="H5" s="17" t="s">
        <v>141</v>
      </c>
      <c r="I5" s="73">
        <v>50</v>
      </c>
      <c r="J5" s="47" t="s">
        <v>96</v>
      </c>
      <c r="K5" s="72"/>
      <c r="L5" s="31"/>
      <c r="M5" s="70" t="s">
        <v>165</v>
      </c>
      <c r="N5" s="47">
        <v>2</v>
      </c>
      <c r="O5" s="35">
        <f>$I5*N5/5</f>
        <v>20</v>
      </c>
      <c r="P5" s="168" t="s">
        <v>20</v>
      </c>
      <c r="Q5" s="161">
        <v>3</v>
      </c>
      <c r="R5" s="35">
        <f>$I5*Q5/5</f>
        <v>30</v>
      </c>
      <c r="S5" s="120" t="s">
        <v>9</v>
      </c>
      <c r="U5" s="21"/>
      <c r="V5" s="25"/>
    </row>
    <row r="6" spans="2:22" s="9" customFormat="1" ht="128.25" customHeight="1" x14ac:dyDescent="0.15">
      <c r="B6" s="422"/>
      <c r="C6" s="424"/>
      <c r="D6" s="377"/>
      <c r="E6" s="17" t="s">
        <v>126</v>
      </c>
      <c r="F6" s="17"/>
      <c r="G6" s="17" t="s">
        <v>17</v>
      </c>
      <c r="H6" s="17" t="s">
        <v>136</v>
      </c>
      <c r="I6" s="74">
        <v>50</v>
      </c>
      <c r="J6" s="47" t="s">
        <v>96</v>
      </c>
      <c r="K6" s="40"/>
      <c r="L6" s="32"/>
      <c r="M6" s="70" t="s">
        <v>165</v>
      </c>
      <c r="N6" s="47">
        <v>2</v>
      </c>
      <c r="O6" s="35">
        <f t="shared" ref="O6:R15" si="0">$I6*N6/5</f>
        <v>20</v>
      </c>
      <c r="P6" s="168" t="s">
        <v>6</v>
      </c>
      <c r="Q6" s="161">
        <v>3</v>
      </c>
      <c r="R6" s="35">
        <f t="shared" si="0"/>
        <v>30</v>
      </c>
      <c r="S6" s="120" t="s">
        <v>10</v>
      </c>
      <c r="U6" s="22"/>
      <c r="V6" s="19"/>
    </row>
    <row r="7" spans="2:22" s="9" customFormat="1" ht="137.25" customHeight="1" x14ac:dyDescent="0.15">
      <c r="B7" s="422"/>
      <c r="C7" s="424"/>
      <c r="D7" s="377"/>
      <c r="E7" s="377" t="s">
        <v>133</v>
      </c>
      <c r="F7" s="17"/>
      <c r="G7" s="377" t="s">
        <v>156</v>
      </c>
      <c r="H7" s="17" t="s">
        <v>83</v>
      </c>
      <c r="I7" s="74">
        <v>50</v>
      </c>
      <c r="J7" s="47" t="s">
        <v>96</v>
      </c>
      <c r="K7" s="40" t="s">
        <v>96</v>
      </c>
      <c r="L7" s="32"/>
      <c r="M7" s="70" t="s">
        <v>165</v>
      </c>
      <c r="N7" s="47">
        <v>3</v>
      </c>
      <c r="O7" s="35">
        <f t="shared" si="0"/>
        <v>30</v>
      </c>
      <c r="P7" s="168" t="s">
        <v>8</v>
      </c>
      <c r="Q7" s="161">
        <v>3</v>
      </c>
      <c r="R7" s="35">
        <f t="shared" si="0"/>
        <v>30</v>
      </c>
      <c r="S7" s="120" t="s">
        <v>14</v>
      </c>
      <c r="U7" s="23"/>
      <c r="V7" s="24"/>
    </row>
    <row r="8" spans="2:22" s="9" customFormat="1" ht="117.75" customHeight="1" x14ac:dyDescent="0.15">
      <c r="B8" s="422"/>
      <c r="C8" s="424"/>
      <c r="D8" s="377"/>
      <c r="E8" s="377"/>
      <c r="F8" s="17"/>
      <c r="G8" s="377"/>
      <c r="H8" s="17" t="s">
        <v>137</v>
      </c>
      <c r="I8" s="74">
        <v>50</v>
      </c>
      <c r="J8" s="47" t="s">
        <v>96</v>
      </c>
      <c r="K8" s="40" t="s">
        <v>96</v>
      </c>
      <c r="L8" s="32"/>
      <c r="M8" s="70" t="s">
        <v>165</v>
      </c>
      <c r="N8" s="47">
        <v>2</v>
      </c>
      <c r="O8" s="35">
        <f t="shared" si="0"/>
        <v>20</v>
      </c>
      <c r="P8" s="168" t="s">
        <v>7</v>
      </c>
      <c r="Q8" s="161">
        <v>2</v>
      </c>
      <c r="R8" s="35">
        <f t="shared" si="0"/>
        <v>20</v>
      </c>
      <c r="S8" s="120" t="s">
        <v>11</v>
      </c>
      <c r="U8" s="22"/>
      <c r="V8" s="19"/>
    </row>
    <row r="9" spans="2:22" s="9" customFormat="1" ht="123" customHeight="1" x14ac:dyDescent="0.15">
      <c r="B9" s="422"/>
      <c r="C9" s="424"/>
      <c r="D9" s="377"/>
      <c r="E9" s="377" t="s">
        <v>134</v>
      </c>
      <c r="F9" s="29"/>
      <c r="G9" s="377" t="s">
        <v>95</v>
      </c>
      <c r="H9" s="17" t="s">
        <v>84</v>
      </c>
      <c r="I9" s="73">
        <v>50</v>
      </c>
      <c r="J9" s="47" t="s">
        <v>96</v>
      </c>
      <c r="K9" s="40" t="s">
        <v>96</v>
      </c>
      <c r="L9" s="31"/>
      <c r="M9" s="70" t="s">
        <v>165</v>
      </c>
      <c r="N9" s="47">
        <v>0</v>
      </c>
      <c r="O9" s="35">
        <f t="shared" si="0"/>
        <v>0</v>
      </c>
      <c r="P9" s="168" t="s">
        <v>18</v>
      </c>
      <c r="Q9" s="161">
        <v>3</v>
      </c>
      <c r="R9" s="35">
        <f t="shared" si="0"/>
        <v>30</v>
      </c>
      <c r="S9" s="120" t="s">
        <v>12</v>
      </c>
      <c r="U9" s="21"/>
      <c r="V9" s="25"/>
    </row>
    <row r="10" spans="2:22" s="9" customFormat="1" ht="123" customHeight="1" x14ac:dyDescent="0.15">
      <c r="B10" s="422"/>
      <c r="C10" s="424"/>
      <c r="D10" s="377"/>
      <c r="E10" s="377"/>
      <c r="F10" s="29"/>
      <c r="G10" s="377"/>
      <c r="H10" s="17" t="s">
        <v>139</v>
      </c>
      <c r="I10" s="73">
        <v>50</v>
      </c>
      <c r="J10" s="47" t="s">
        <v>96</v>
      </c>
      <c r="K10" s="40" t="s">
        <v>96</v>
      </c>
      <c r="L10" s="31"/>
      <c r="M10" s="70" t="s">
        <v>165</v>
      </c>
      <c r="N10" s="47">
        <v>0</v>
      </c>
      <c r="O10" s="35">
        <f t="shared" si="0"/>
        <v>0</v>
      </c>
      <c r="P10" s="168" t="s">
        <v>19</v>
      </c>
      <c r="Q10" s="161">
        <v>2</v>
      </c>
      <c r="R10" s="35">
        <f t="shared" si="0"/>
        <v>20</v>
      </c>
      <c r="S10" s="120" t="s">
        <v>13</v>
      </c>
      <c r="U10" s="20"/>
      <c r="V10" s="28"/>
    </row>
    <row r="11" spans="2:22" s="9" customFormat="1" ht="192" customHeight="1" x14ac:dyDescent="0.15">
      <c r="B11" s="422"/>
      <c r="C11" s="424"/>
      <c r="D11" s="377"/>
      <c r="E11" s="17" t="s">
        <v>158</v>
      </c>
      <c r="F11" s="29"/>
      <c r="G11" s="17" t="s">
        <v>123</v>
      </c>
      <c r="H11" s="17" t="s">
        <v>85</v>
      </c>
      <c r="I11" s="73">
        <v>50</v>
      </c>
      <c r="J11" s="47" t="s">
        <v>96</v>
      </c>
      <c r="K11" s="40" t="s">
        <v>96</v>
      </c>
      <c r="L11" s="31"/>
      <c r="M11" s="70" t="s">
        <v>165</v>
      </c>
      <c r="N11" s="35">
        <v>0</v>
      </c>
      <c r="O11" s="35">
        <f t="shared" si="0"/>
        <v>0</v>
      </c>
      <c r="P11" s="119" t="s">
        <v>124</v>
      </c>
      <c r="Q11" s="118">
        <v>3</v>
      </c>
      <c r="R11" s="35">
        <f t="shared" si="0"/>
        <v>30</v>
      </c>
      <c r="S11" s="116" t="s">
        <v>125</v>
      </c>
      <c r="U11" s="22"/>
      <c r="V11" s="19"/>
    </row>
    <row r="12" spans="2:22" s="9" customFormat="1" ht="216.75" customHeight="1" x14ac:dyDescent="0.15">
      <c r="B12" s="422"/>
      <c r="C12" s="424"/>
      <c r="D12" s="377"/>
      <c r="E12" s="17" t="s">
        <v>131</v>
      </c>
      <c r="F12" s="422"/>
      <c r="G12" s="377" t="s">
        <v>130</v>
      </c>
      <c r="H12" s="17" t="s">
        <v>138</v>
      </c>
      <c r="I12" s="74">
        <v>50</v>
      </c>
      <c r="J12" s="47" t="s">
        <v>96</v>
      </c>
      <c r="K12" s="40"/>
      <c r="L12" s="32"/>
      <c r="M12" s="70" t="s">
        <v>165</v>
      </c>
      <c r="N12" s="35">
        <v>1</v>
      </c>
      <c r="O12" s="35">
        <f t="shared" si="0"/>
        <v>10</v>
      </c>
      <c r="P12" s="119" t="s">
        <v>120</v>
      </c>
      <c r="Q12" s="118">
        <v>3</v>
      </c>
      <c r="R12" s="35">
        <f t="shared" si="0"/>
        <v>30</v>
      </c>
      <c r="S12" s="116" t="s">
        <v>119</v>
      </c>
      <c r="U12" s="23"/>
      <c r="V12" s="24"/>
    </row>
    <row r="13" spans="2:22" s="9" customFormat="1" ht="135" customHeight="1" x14ac:dyDescent="0.15">
      <c r="B13" s="422"/>
      <c r="C13" s="424"/>
      <c r="D13" s="377"/>
      <c r="E13" s="17" t="s">
        <v>132</v>
      </c>
      <c r="F13" s="422"/>
      <c r="G13" s="377"/>
      <c r="H13" s="17" t="s">
        <v>135</v>
      </c>
      <c r="I13" s="74">
        <v>50</v>
      </c>
      <c r="J13" s="47" t="s">
        <v>96</v>
      </c>
      <c r="K13" s="40"/>
      <c r="L13" s="32"/>
      <c r="M13" s="70" t="s">
        <v>165</v>
      </c>
      <c r="N13" s="35">
        <v>3</v>
      </c>
      <c r="O13" s="35">
        <f t="shared" si="0"/>
        <v>30</v>
      </c>
      <c r="P13" s="119" t="s">
        <v>122</v>
      </c>
      <c r="Q13" s="118">
        <v>3</v>
      </c>
      <c r="R13" s="35">
        <f t="shared" si="0"/>
        <v>30</v>
      </c>
      <c r="S13" s="116" t="s">
        <v>121</v>
      </c>
      <c r="U13" s="22"/>
      <c r="V13" s="19"/>
    </row>
    <row r="14" spans="2:22" s="2" customFormat="1" ht="204" customHeight="1" x14ac:dyDescent="0.15">
      <c r="B14" s="35">
        <v>2</v>
      </c>
      <c r="C14" s="38" t="s">
        <v>148</v>
      </c>
      <c r="D14" s="18" t="s">
        <v>152</v>
      </c>
      <c r="E14" s="18" t="s">
        <v>159</v>
      </c>
      <c r="F14" s="17"/>
      <c r="G14" s="17" t="s">
        <v>16</v>
      </c>
      <c r="H14" s="17" t="s">
        <v>162</v>
      </c>
      <c r="I14" s="75">
        <v>50</v>
      </c>
      <c r="J14" s="47" t="s">
        <v>96</v>
      </c>
      <c r="K14" s="39"/>
      <c r="L14" s="5"/>
      <c r="M14" s="70" t="s">
        <v>165</v>
      </c>
      <c r="N14" s="35">
        <v>3</v>
      </c>
      <c r="O14" s="35">
        <f t="shared" si="0"/>
        <v>30</v>
      </c>
      <c r="P14" s="119" t="s">
        <v>118</v>
      </c>
      <c r="Q14" s="118">
        <v>4</v>
      </c>
      <c r="R14" s="35">
        <f t="shared" si="0"/>
        <v>40</v>
      </c>
      <c r="S14" s="116" t="s">
        <v>21</v>
      </c>
      <c r="U14" s="26"/>
      <c r="V14" s="27"/>
    </row>
    <row r="15" spans="2:22" s="2" customFormat="1" ht="102.75" customHeight="1" x14ac:dyDescent="0.15">
      <c r="B15" s="35">
        <v>3</v>
      </c>
      <c r="C15" s="62" t="s">
        <v>93</v>
      </c>
      <c r="D15" s="18" t="s">
        <v>94</v>
      </c>
      <c r="E15" s="18" t="s">
        <v>92</v>
      </c>
      <c r="F15" s="29"/>
      <c r="G15" s="17" t="s">
        <v>166</v>
      </c>
      <c r="H15" s="17" t="s">
        <v>52</v>
      </c>
      <c r="I15" s="74">
        <v>200</v>
      </c>
      <c r="J15" s="47" t="s">
        <v>96</v>
      </c>
      <c r="K15" s="40"/>
      <c r="L15" s="33"/>
      <c r="M15" s="70" t="s">
        <v>91</v>
      </c>
      <c r="N15" s="35"/>
      <c r="O15" s="35">
        <f t="shared" si="0"/>
        <v>0</v>
      </c>
      <c r="P15" s="119"/>
      <c r="Q15" s="118"/>
      <c r="R15" s="35">
        <f t="shared" si="0"/>
        <v>0</v>
      </c>
      <c r="S15" s="116"/>
      <c r="U15" s="36"/>
      <c r="V15" s="19"/>
    </row>
    <row r="16" spans="2:22" ht="36" customHeight="1" thickBot="1" x14ac:dyDescent="0.2">
      <c r="B16" s="423"/>
      <c r="C16" s="380"/>
      <c r="D16" s="10"/>
      <c r="E16" s="10"/>
      <c r="F16" s="13"/>
      <c r="G16" s="13"/>
      <c r="H16" s="13"/>
      <c r="I16" s="69">
        <f>SUM(I5:I15)</f>
        <v>700</v>
      </c>
      <c r="J16" s="69"/>
      <c r="K16" s="41"/>
      <c r="L16" s="34"/>
      <c r="M16" s="71" t="s">
        <v>167</v>
      </c>
      <c r="N16" s="69" t="s">
        <v>168</v>
      </c>
      <c r="O16" s="69">
        <f>SUM(O5:O15)</f>
        <v>160</v>
      </c>
      <c r="P16" s="67"/>
      <c r="Q16" s="71" t="s">
        <v>168</v>
      </c>
      <c r="R16" s="69">
        <f>SUM(R5:R15)</f>
        <v>290</v>
      </c>
      <c r="S16" s="41"/>
      <c r="U16" s="11">
        <f>SUM(U5:U13)</f>
        <v>0</v>
      </c>
      <c r="V16" s="12" t="s">
        <v>155</v>
      </c>
    </row>
    <row r="17" spans="9:22" x14ac:dyDescent="0.15">
      <c r="I17" s="3"/>
      <c r="J17" s="3"/>
      <c r="K17" s="3"/>
      <c r="L17" s="3"/>
      <c r="M17" s="3"/>
      <c r="N17" s="3"/>
      <c r="O17" s="3"/>
      <c r="P17" s="3"/>
      <c r="Q17" s="3"/>
      <c r="R17" s="3"/>
      <c r="S17" s="3"/>
      <c r="U17" s="3"/>
      <c r="V17" s="16" t="e">
        <f>SUM(#REF!)</f>
        <v>#REF!</v>
      </c>
    </row>
  </sheetData>
  <customSheetViews>
    <customSheetView guid="{E11DC4BA-A4D5-4BF2-B1FB-EFF55DBD6666}" scale="75" showPageBreaks="1" fitToPage="1" printArea="1" hiddenColumns="1" view="pageBreakPreview" showRuler="0">
      <selection activeCell="D3" sqref="D3:D4"/>
      <pageMargins left="0.42" right="0.31496062992125984" top="0.44" bottom="0.6" header="0.19685039370078741" footer="0.27559055118110237"/>
      <pageSetup paperSize="8" scale="59" fitToHeight="0" orientation="portrait" verticalDpi="400"/>
      <headerFooter alignWithMargins="0">
        <oddFooter>&amp;C&amp;P/&amp;N</oddFooter>
      </headerFooter>
    </customSheetView>
  </customSheetViews>
  <mergeCells count="22">
    <mergeCell ref="B16:C16"/>
    <mergeCell ref="D5:D13"/>
    <mergeCell ref="G7:G8"/>
    <mergeCell ref="E7:E8"/>
    <mergeCell ref="G12:G13"/>
    <mergeCell ref="C5:C13"/>
    <mergeCell ref="B3:B4"/>
    <mergeCell ref="C3:C4"/>
    <mergeCell ref="D3:D4"/>
    <mergeCell ref="F12:F13"/>
    <mergeCell ref="B5:B13"/>
    <mergeCell ref="E3:E4"/>
    <mergeCell ref="U2:V2"/>
    <mergeCell ref="G9:G10"/>
    <mergeCell ref="E9:E10"/>
    <mergeCell ref="M3:M4"/>
    <mergeCell ref="N3:P3"/>
    <mergeCell ref="Q3:S3"/>
    <mergeCell ref="J3:K3"/>
    <mergeCell ref="H3:H4"/>
    <mergeCell ref="I3:I4"/>
    <mergeCell ref="G3:G4"/>
  </mergeCells>
  <phoneticPr fontId="2"/>
  <pageMargins left="0.43307086614173229" right="0.31496062992125984" top="0.43307086614173229" bottom="0.59055118110236227" header="0.19685039370078741" footer="0.27559055118110237"/>
  <pageSetup paperSize="8" scale="46" fitToHeight="0" orientation="portrait" r:id="rId1"/>
  <headerFooter alignWithMargins="0">
    <oddHeader>&amp;R2008/04/22</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sheetPr>
  <dimension ref="A1:G27"/>
  <sheetViews>
    <sheetView topLeftCell="A17" zoomScaleNormal="100" workbookViewId="0">
      <selection activeCell="C5" sqref="C5:C13"/>
    </sheetView>
  </sheetViews>
  <sheetFormatPr defaultColWidth="9" defaultRowHeight="13.5" x14ac:dyDescent="0.15"/>
  <cols>
    <col min="1" max="1" width="3.625" style="48" customWidth="1"/>
    <col min="2" max="2" width="21.875" style="48" customWidth="1"/>
    <col min="3" max="3" width="55.875" style="48" customWidth="1"/>
    <col min="4" max="6" width="10.875" style="48" customWidth="1"/>
    <col min="7" max="16384" width="9" style="48"/>
  </cols>
  <sheetData>
    <row r="1" spans="1:6" x14ac:dyDescent="0.15">
      <c r="A1" s="77" t="s">
        <v>86</v>
      </c>
      <c r="E1" s="49"/>
    </row>
    <row r="2" spans="1:6" x14ac:dyDescent="0.15">
      <c r="E2" s="49"/>
    </row>
    <row r="3" spans="1:6" ht="14.25" thickBot="1" x14ac:dyDescent="0.2">
      <c r="A3" s="50" t="s">
        <v>50</v>
      </c>
    </row>
    <row r="4" spans="1:6" ht="23.25" customHeight="1" x14ac:dyDescent="0.15">
      <c r="A4" s="437"/>
      <c r="B4" s="432" t="s">
        <v>87</v>
      </c>
      <c r="C4" s="429" t="s">
        <v>88</v>
      </c>
      <c r="D4" s="425" t="s">
        <v>89</v>
      </c>
      <c r="E4" s="426"/>
      <c r="F4" s="427"/>
    </row>
    <row r="5" spans="1:6" ht="23.25" customHeight="1" x14ac:dyDescent="0.15">
      <c r="A5" s="438"/>
      <c r="B5" s="433"/>
      <c r="C5" s="430"/>
      <c r="D5" s="51" t="s">
        <v>147</v>
      </c>
      <c r="E5" s="52" t="s">
        <v>58</v>
      </c>
      <c r="F5" s="53" t="s">
        <v>59</v>
      </c>
    </row>
    <row r="6" spans="1:6" ht="33" customHeight="1" x14ac:dyDescent="0.15">
      <c r="A6" s="434">
        <v>1</v>
      </c>
      <c r="B6" s="431" t="s">
        <v>100</v>
      </c>
      <c r="C6" s="56" t="s">
        <v>42</v>
      </c>
      <c r="D6" s="76">
        <v>20</v>
      </c>
      <c r="E6" s="54"/>
      <c r="F6" s="55"/>
    </row>
    <row r="7" spans="1:6" ht="33" customHeight="1" x14ac:dyDescent="0.15">
      <c r="A7" s="435"/>
      <c r="B7" s="431"/>
      <c r="C7" s="56" t="s">
        <v>43</v>
      </c>
      <c r="D7" s="76">
        <v>20</v>
      </c>
      <c r="E7" s="54"/>
      <c r="F7" s="55"/>
    </row>
    <row r="8" spans="1:6" ht="33" customHeight="1" x14ac:dyDescent="0.15">
      <c r="A8" s="436"/>
      <c r="B8" s="431"/>
      <c r="C8" s="56" t="s">
        <v>44</v>
      </c>
      <c r="D8" s="76">
        <v>20</v>
      </c>
      <c r="E8" s="54"/>
      <c r="F8" s="55"/>
    </row>
    <row r="9" spans="1:6" ht="33" customHeight="1" x14ac:dyDescent="0.15">
      <c r="A9" s="434">
        <v>2</v>
      </c>
      <c r="B9" s="431" t="s">
        <v>101</v>
      </c>
      <c r="C9" s="56" t="s">
        <v>45</v>
      </c>
      <c r="D9" s="76">
        <v>20</v>
      </c>
      <c r="E9" s="54"/>
      <c r="F9" s="55"/>
    </row>
    <row r="10" spans="1:6" ht="33" customHeight="1" x14ac:dyDescent="0.15">
      <c r="A10" s="435"/>
      <c r="B10" s="431"/>
      <c r="C10" s="56" t="s">
        <v>54</v>
      </c>
      <c r="D10" s="76">
        <v>20</v>
      </c>
      <c r="E10" s="54"/>
      <c r="F10" s="55"/>
    </row>
    <row r="11" spans="1:6" ht="33" customHeight="1" x14ac:dyDescent="0.15">
      <c r="A11" s="436"/>
      <c r="B11" s="431"/>
      <c r="C11" s="56" t="s">
        <v>46</v>
      </c>
      <c r="D11" s="76">
        <v>20</v>
      </c>
      <c r="E11" s="54"/>
      <c r="F11" s="55"/>
    </row>
    <row r="12" spans="1:6" ht="33" customHeight="1" x14ac:dyDescent="0.15">
      <c r="A12" s="434">
        <v>3</v>
      </c>
      <c r="B12" s="431" t="s">
        <v>102</v>
      </c>
      <c r="C12" s="56" t="s">
        <v>47</v>
      </c>
      <c r="D12" s="76">
        <v>20</v>
      </c>
      <c r="E12" s="54"/>
      <c r="F12" s="55"/>
    </row>
    <row r="13" spans="1:6" ht="33" customHeight="1" x14ac:dyDescent="0.15">
      <c r="A13" s="436"/>
      <c r="B13" s="431"/>
      <c r="C13" s="56" t="s">
        <v>48</v>
      </c>
      <c r="D13" s="76">
        <v>20</v>
      </c>
      <c r="E13" s="54"/>
      <c r="F13" s="55"/>
    </row>
    <row r="14" spans="1:6" ht="33" customHeight="1" x14ac:dyDescent="0.15">
      <c r="A14" s="434">
        <v>4</v>
      </c>
      <c r="B14" s="431" t="s">
        <v>103</v>
      </c>
      <c r="C14" s="56" t="s">
        <v>55</v>
      </c>
      <c r="D14" s="76">
        <v>20</v>
      </c>
      <c r="E14" s="54"/>
      <c r="F14" s="55"/>
    </row>
    <row r="15" spans="1:6" ht="33" customHeight="1" x14ac:dyDescent="0.15">
      <c r="A15" s="436"/>
      <c r="B15" s="431"/>
      <c r="C15" s="56" t="s">
        <v>49</v>
      </c>
      <c r="D15" s="76">
        <v>20</v>
      </c>
      <c r="E15" s="54"/>
      <c r="F15" s="55"/>
    </row>
    <row r="16" spans="1:6" ht="33" customHeight="1" thickBot="1" x14ac:dyDescent="0.2">
      <c r="A16" s="57"/>
      <c r="B16" s="58" t="s">
        <v>90</v>
      </c>
      <c r="C16" s="59" t="s">
        <v>51</v>
      </c>
      <c r="D16" s="59">
        <f>SUM(D6:D15)</f>
        <v>200</v>
      </c>
      <c r="E16" s="60"/>
      <c r="F16" s="61"/>
    </row>
    <row r="17" spans="1:7" x14ac:dyDescent="0.15">
      <c r="E17" s="428"/>
      <c r="F17" s="428"/>
    </row>
    <row r="18" spans="1:7" s="80" customFormat="1" ht="24" customHeight="1" x14ac:dyDescent="0.15">
      <c r="A18" s="78" t="s">
        <v>57</v>
      </c>
      <c r="B18" s="79"/>
      <c r="D18" s="81"/>
      <c r="F18" s="81"/>
      <c r="G18" s="81"/>
    </row>
    <row r="19" spans="1:7" s="80" customFormat="1" x14ac:dyDescent="0.15">
      <c r="D19" s="81"/>
      <c r="F19" s="81"/>
      <c r="G19" s="81"/>
    </row>
    <row r="20" spans="1:7" s="80" customFormat="1" x14ac:dyDescent="0.15">
      <c r="D20" s="81"/>
      <c r="F20" s="81"/>
      <c r="G20" s="81"/>
    </row>
    <row r="21" spans="1:7" s="80" customFormat="1" x14ac:dyDescent="0.15">
      <c r="D21" s="81"/>
      <c r="F21" s="81"/>
      <c r="G21" s="81"/>
    </row>
    <row r="22" spans="1:7" s="80" customFormat="1" x14ac:dyDescent="0.15">
      <c r="D22" s="81"/>
      <c r="F22" s="81"/>
      <c r="G22" s="81"/>
    </row>
    <row r="23" spans="1:7" s="80" customFormat="1" x14ac:dyDescent="0.15">
      <c r="D23" s="81"/>
      <c r="F23" s="81"/>
      <c r="G23" s="81"/>
    </row>
    <row r="24" spans="1:7" s="80" customFormat="1" ht="33" customHeight="1" x14ac:dyDescent="0.15">
      <c r="D24" s="81"/>
      <c r="F24" s="81"/>
      <c r="G24" s="81"/>
    </row>
    <row r="25" spans="1:7" s="80" customFormat="1" x14ac:dyDescent="0.15">
      <c r="D25" s="81"/>
      <c r="F25" s="81"/>
      <c r="G25" s="81"/>
    </row>
    <row r="26" spans="1:7" s="80" customFormat="1" x14ac:dyDescent="0.15">
      <c r="D26" s="81"/>
      <c r="F26" s="81"/>
      <c r="G26" s="81"/>
    </row>
    <row r="27" spans="1:7" s="80" customFormat="1" x14ac:dyDescent="0.15">
      <c r="D27" s="81"/>
      <c r="F27" s="81"/>
      <c r="G27" s="81"/>
    </row>
  </sheetData>
  <customSheetViews>
    <customSheetView guid="{E11DC4BA-A4D5-4BF2-B1FB-EFF55DBD6666}" fitToPage="1" showRuler="0">
      <selection activeCell="C10" sqref="C10"/>
      <pageMargins left="0.42" right="0.31496062992125984" top="0.44" bottom="0.6" header="0.19685039370078741" footer="0.27559055118110237"/>
      <pageSetup paperSize="9" fitToHeight="0" orientation="landscape"/>
      <headerFooter alignWithMargins="0">
        <oddFooter>&amp;C&amp;P/&amp;N</oddFooter>
      </headerFooter>
    </customSheetView>
  </customSheetViews>
  <mergeCells count="13">
    <mergeCell ref="A9:A11"/>
    <mergeCell ref="A12:A13"/>
    <mergeCell ref="A14:A15"/>
    <mergeCell ref="A4:A5"/>
    <mergeCell ref="A6:A8"/>
    <mergeCell ref="D4:F4"/>
    <mergeCell ref="E17:F17"/>
    <mergeCell ref="C4:C5"/>
    <mergeCell ref="B6:B8"/>
    <mergeCell ref="B9:B11"/>
    <mergeCell ref="B12:B13"/>
    <mergeCell ref="B14:B15"/>
    <mergeCell ref="B4:B5"/>
  </mergeCells>
  <phoneticPr fontId="2"/>
  <pageMargins left="0.42" right="0.31496062992125984" top="0.44" bottom="0.6" header="0.19685039370078741" footer="0.27559055118110237"/>
  <pageSetup paperSize="9" scale="95" fitToHeight="0" orientation="landscape" r:id="rId1"/>
  <headerFooter alignWithMargins="0">
    <oddHeader>&amp;R2008/04/22</oddHead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view="pageBreakPreview" zoomScale="75" zoomScaleNormal="70" zoomScaleSheetLayoutView="75" workbookViewId="0">
      <pane ySplit="4" topLeftCell="A5" activePane="bottomLeft" state="frozen"/>
      <selection activeCell="F20" sqref="F20"/>
      <selection pane="bottomLeft" activeCell="D20" sqref="D20"/>
    </sheetView>
  </sheetViews>
  <sheetFormatPr defaultColWidth="8.875" defaultRowHeight="19.5" x14ac:dyDescent="0.15"/>
  <cols>
    <col min="1" max="1" width="9.5" style="180" customWidth="1"/>
    <col min="2" max="2" width="33.375" style="177" customWidth="1"/>
    <col min="3" max="3" width="93.5" style="181" customWidth="1"/>
    <col min="4" max="4" width="8.625" style="175" customWidth="1"/>
    <col min="5" max="6" width="11.375" style="179" customWidth="1"/>
    <col min="7" max="9" width="11.375" style="206" customWidth="1"/>
    <col min="10" max="10" width="14" style="176" customWidth="1"/>
    <col min="11" max="11" width="15.625" style="175" customWidth="1"/>
    <col min="12" max="12" width="19.625" style="175" bestFit="1" customWidth="1"/>
    <col min="13" max="16384" width="8.875" style="175"/>
  </cols>
  <sheetData>
    <row r="1" spans="1:12" ht="20.25" thickBot="1" x14ac:dyDescent="0.2">
      <c r="A1" s="226" t="s">
        <v>254</v>
      </c>
    </row>
    <row r="2" spans="1:12" s="177" customFormat="1" x14ac:dyDescent="0.15">
      <c r="A2" s="389" t="s">
        <v>175</v>
      </c>
      <c r="B2" s="390"/>
      <c r="C2" s="439" t="s">
        <v>186</v>
      </c>
      <c r="D2" s="389" t="s">
        <v>177</v>
      </c>
      <c r="E2" s="390"/>
      <c r="F2" s="390"/>
      <c r="G2" s="390"/>
      <c r="H2" s="390"/>
      <c r="I2" s="442"/>
      <c r="J2" s="403" t="s">
        <v>178</v>
      </c>
      <c r="K2" s="404"/>
      <c r="L2" s="287"/>
    </row>
    <row r="3" spans="1:12" s="177" customFormat="1" ht="19.5" customHeight="1" x14ac:dyDescent="0.15">
      <c r="A3" s="391"/>
      <c r="B3" s="392"/>
      <c r="C3" s="440"/>
      <c r="D3" s="443" t="s">
        <v>147</v>
      </c>
      <c r="E3" s="392" t="s">
        <v>176</v>
      </c>
      <c r="F3" s="392"/>
      <c r="G3" s="392"/>
      <c r="H3" s="392"/>
      <c r="I3" s="440"/>
      <c r="J3" s="386" t="s">
        <v>180</v>
      </c>
      <c r="K3" s="387"/>
      <c r="L3" s="388"/>
    </row>
    <row r="4" spans="1:12" s="177" customFormat="1" ht="78.75" thickBot="1" x14ac:dyDescent="0.2">
      <c r="A4" s="393"/>
      <c r="B4" s="394"/>
      <c r="C4" s="441"/>
      <c r="D4" s="444"/>
      <c r="E4" s="324" t="s">
        <v>181</v>
      </c>
      <c r="F4" s="324" t="s">
        <v>182</v>
      </c>
      <c r="G4" s="324" t="s">
        <v>183</v>
      </c>
      <c r="H4" s="325" t="s">
        <v>184</v>
      </c>
      <c r="I4" s="326" t="s">
        <v>185</v>
      </c>
      <c r="J4" s="286" t="s">
        <v>269</v>
      </c>
      <c r="K4" s="288" t="s">
        <v>271</v>
      </c>
      <c r="L4" s="289" t="s">
        <v>270</v>
      </c>
    </row>
    <row r="5" spans="1:12" s="177" customFormat="1" ht="20.25" thickBot="1" x14ac:dyDescent="0.2">
      <c r="A5" s="329" t="s">
        <v>205</v>
      </c>
      <c r="B5" s="330"/>
      <c r="C5" s="207"/>
      <c r="D5" s="208"/>
      <c r="E5" s="209"/>
      <c r="F5" s="209"/>
      <c r="G5" s="209"/>
      <c r="H5" s="210"/>
      <c r="I5" s="210"/>
      <c r="J5" s="278"/>
      <c r="K5" s="278"/>
      <c r="L5" s="317"/>
    </row>
    <row r="6" spans="1:12" ht="23.25" customHeight="1" x14ac:dyDescent="0.15">
      <c r="A6" s="257" t="s">
        <v>210</v>
      </c>
      <c r="B6" s="258"/>
      <c r="C6" s="258"/>
      <c r="D6" s="262">
        <f>SUM(D7:D9)</f>
        <v>40</v>
      </c>
      <c r="E6" s="279">
        <f t="shared" ref="E6" si="0">D6</f>
        <v>40</v>
      </c>
      <c r="F6" s="262">
        <f t="shared" ref="F6" si="1">D6*0.75</f>
        <v>30</v>
      </c>
      <c r="G6" s="262">
        <f t="shared" ref="G6" si="2">D6*0.5</f>
        <v>20</v>
      </c>
      <c r="H6" s="262">
        <f t="shared" ref="H6" si="3">D6*0.25</f>
        <v>10</v>
      </c>
      <c r="I6" s="280">
        <f t="shared" ref="I6" si="4">D6*0</f>
        <v>0</v>
      </c>
      <c r="J6" s="308">
        <f t="shared" ref="J6:K6" si="5">SUM(J7:J9)</f>
        <v>0</v>
      </c>
      <c r="K6" s="309">
        <f t="shared" si="5"/>
        <v>0</v>
      </c>
      <c r="L6" s="318"/>
    </row>
    <row r="7" spans="1:12" ht="295.5" customHeight="1" x14ac:dyDescent="0.15">
      <c r="A7" s="276" t="s">
        <v>212</v>
      </c>
      <c r="B7" s="200" t="s">
        <v>211</v>
      </c>
      <c r="C7" s="335" t="s">
        <v>285</v>
      </c>
      <c r="D7" s="205">
        <v>30</v>
      </c>
      <c r="E7" s="213">
        <f>D7</f>
        <v>30</v>
      </c>
      <c r="F7" s="205">
        <f>D7*0.75</f>
        <v>22.5</v>
      </c>
      <c r="G7" s="205">
        <f>D7*0.5</f>
        <v>15</v>
      </c>
      <c r="H7" s="205">
        <f>D7*0.25</f>
        <v>7.5</v>
      </c>
      <c r="I7" s="214">
        <f>D7*0</f>
        <v>0</v>
      </c>
      <c r="J7" s="221"/>
      <c r="K7" s="291"/>
      <c r="L7" s="277"/>
    </row>
    <row r="8" spans="1:12" ht="73.5" customHeight="1" x14ac:dyDescent="0.15">
      <c r="A8" s="276" t="s">
        <v>213</v>
      </c>
      <c r="B8" s="200" t="s">
        <v>214</v>
      </c>
      <c r="C8" s="335" t="s">
        <v>258</v>
      </c>
      <c r="D8" s="205">
        <v>5</v>
      </c>
      <c r="E8" s="213">
        <f t="shared" ref="E8:E10" si="6">D8</f>
        <v>5</v>
      </c>
      <c r="F8" s="205">
        <f t="shared" ref="F8:F10" si="7">D8*0.75</f>
        <v>3.75</v>
      </c>
      <c r="G8" s="205">
        <f t="shared" ref="G8:G10" si="8">D8*0.5</f>
        <v>2.5</v>
      </c>
      <c r="H8" s="205">
        <f t="shared" ref="H8:H10" si="9">D8*0.25</f>
        <v>1.25</v>
      </c>
      <c r="I8" s="214">
        <f t="shared" ref="I8:I10" si="10">D8*0</f>
        <v>0</v>
      </c>
      <c r="J8" s="221"/>
      <c r="K8" s="212"/>
      <c r="L8" s="319"/>
    </row>
    <row r="9" spans="1:12" ht="93" customHeight="1" thickBot="1" x14ac:dyDescent="0.2">
      <c r="A9" s="331" t="s">
        <v>215</v>
      </c>
      <c r="B9" s="231" t="s">
        <v>216</v>
      </c>
      <c r="C9" s="336" t="s">
        <v>259</v>
      </c>
      <c r="D9" s="232">
        <v>5</v>
      </c>
      <c r="E9" s="233">
        <f t="shared" si="6"/>
        <v>5</v>
      </c>
      <c r="F9" s="232">
        <f t="shared" si="7"/>
        <v>3.75</v>
      </c>
      <c r="G9" s="232">
        <f t="shared" si="8"/>
        <v>2.5</v>
      </c>
      <c r="H9" s="232">
        <f t="shared" si="9"/>
        <v>1.25</v>
      </c>
      <c r="I9" s="327">
        <f t="shared" si="10"/>
        <v>0</v>
      </c>
      <c r="J9" s="282"/>
      <c r="K9" s="273"/>
      <c r="L9" s="328"/>
    </row>
    <row r="10" spans="1:12" ht="23.25" customHeight="1" x14ac:dyDescent="0.15">
      <c r="A10" s="257" t="s">
        <v>273</v>
      </c>
      <c r="B10" s="258"/>
      <c r="C10" s="258"/>
      <c r="D10" s="262">
        <f>SUM(D11:D19)</f>
        <v>60</v>
      </c>
      <c r="E10" s="279">
        <f t="shared" si="6"/>
        <v>60</v>
      </c>
      <c r="F10" s="262">
        <f t="shared" si="7"/>
        <v>45</v>
      </c>
      <c r="G10" s="262">
        <f t="shared" si="8"/>
        <v>30</v>
      </c>
      <c r="H10" s="262">
        <f t="shared" si="9"/>
        <v>15</v>
      </c>
      <c r="I10" s="280">
        <f t="shared" si="10"/>
        <v>0</v>
      </c>
      <c r="J10" s="308"/>
      <c r="K10" s="309"/>
      <c r="L10" s="318"/>
    </row>
    <row r="11" spans="1:12" ht="43.5" customHeight="1" x14ac:dyDescent="0.15">
      <c r="A11" s="276" t="s">
        <v>218</v>
      </c>
      <c r="B11" s="200" t="s">
        <v>220</v>
      </c>
      <c r="C11" s="200" t="s">
        <v>260</v>
      </c>
      <c r="D11" s="205">
        <v>5</v>
      </c>
      <c r="E11" s="213">
        <f>D11</f>
        <v>5</v>
      </c>
      <c r="F11" s="205">
        <f>D11*0.75</f>
        <v>3.75</v>
      </c>
      <c r="G11" s="205">
        <f>D11*0.5</f>
        <v>2.5</v>
      </c>
      <c r="H11" s="205">
        <f>D11*0.25</f>
        <v>1.25</v>
      </c>
      <c r="I11" s="214">
        <f>D11*0</f>
        <v>0</v>
      </c>
      <c r="J11" s="221"/>
      <c r="K11" s="212"/>
      <c r="L11" s="319"/>
    </row>
    <row r="12" spans="1:12" ht="43.5" customHeight="1" x14ac:dyDescent="0.15">
      <c r="A12" s="276" t="s">
        <v>221</v>
      </c>
      <c r="B12" s="200" t="s">
        <v>228</v>
      </c>
      <c r="C12" s="200" t="s">
        <v>279</v>
      </c>
      <c r="D12" s="205">
        <v>5</v>
      </c>
      <c r="E12" s="213">
        <f t="shared" ref="E12:E19" si="11">D12</f>
        <v>5</v>
      </c>
      <c r="F12" s="205">
        <f t="shared" ref="F12:F19" si="12">D12*0.75</f>
        <v>3.75</v>
      </c>
      <c r="G12" s="205">
        <f t="shared" ref="G12:G19" si="13">D12*0.5</f>
        <v>2.5</v>
      </c>
      <c r="H12" s="205">
        <f t="shared" ref="H12:H19" si="14">D12*0.25</f>
        <v>1.25</v>
      </c>
      <c r="I12" s="214">
        <f t="shared" ref="I12:I19" si="15">D12*0</f>
        <v>0</v>
      </c>
      <c r="J12" s="221"/>
      <c r="K12" s="212"/>
      <c r="L12" s="319"/>
    </row>
    <row r="13" spans="1:12" ht="43.5" customHeight="1" x14ac:dyDescent="0.15">
      <c r="A13" s="276" t="s">
        <v>219</v>
      </c>
      <c r="B13" s="200" t="s">
        <v>234</v>
      </c>
      <c r="C13" s="200" t="s">
        <v>278</v>
      </c>
      <c r="D13" s="205">
        <v>5</v>
      </c>
      <c r="E13" s="213">
        <f t="shared" si="11"/>
        <v>5</v>
      </c>
      <c r="F13" s="205">
        <f t="shared" si="12"/>
        <v>3.75</v>
      </c>
      <c r="G13" s="205">
        <f t="shared" si="13"/>
        <v>2.5</v>
      </c>
      <c r="H13" s="205">
        <f t="shared" si="14"/>
        <v>1.25</v>
      </c>
      <c r="I13" s="214">
        <f t="shared" si="15"/>
        <v>0</v>
      </c>
      <c r="J13" s="221"/>
      <c r="K13" s="212"/>
      <c r="L13" s="319"/>
    </row>
    <row r="14" spans="1:12" ht="43.5" customHeight="1" x14ac:dyDescent="0.15">
      <c r="A14" s="276" t="s">
        <v>222</v>
      </c>
      <c r="B14" s="200" t="s">
        <v>229</v>
      </c>
      <c r="C14" s="200" t="s">
        <v>280</v>
      </c>
      <c r="D14" s="205">
        <v>5</v>
      </c>
      <c r="E14" s="213">
        <f t="shared" si="11"/>
        <v>5</v>
      </c>
      <c r="F14" s="205">
        <f t="shared" si="12"/>
        <v>3.75</v>
      </c>
      <c r="G14" s="205">
        <f t="shared" si="13"/>
        <v>2.5</v>
      </c>
      <c r="H14" s="205">
        <f t="shared" si="14"/>
        <v>1.25</v>
      </c>
      <c r="I14" s="214">
        <f t="shared" si="15"/>
        <v>0</v>
      </c>
      <c r="J14" s="221"/>
      <c r="K14" s="212"/>
      <c r="L14" s="319"/>
    </row>
    <row r="15" spans="1:12" ht="43.5" customHeight="1" x14ac:dyDescent="0.15">
      <c r="A15" s="276" t="s">
        <v>223</v>
      </c>
      <c r="B15" s="200" t="s">
        <v>230</v>
      </c>
      <c r="C15" s="200" t="s">
        <v>281</v>
      </c>
      <c r="D15" s="205">
        <v>5</v>
      </c>
      <c r="E15" s="213">
        <f t="shared" si="11"/>
        <v>5</v>
      </c>
      <c r="F15" s="205">
        <f t="shared" si="12"/>
        <v>3.75</v>
      </c>
      <c r="G15" s="205">
        <f t="shared" si="13"/>
        <v>2.5</v>
      </c>
      <c r="H15" s="205">
        <f t="shared" si="14"/>
        <v>1.25</v>
      </c>
      <c r="I15" s="214">
        <f t="shared" si="15"/>
        <v>0</v>
      </c>
      <c r="J15" s="221"/>
      <c r="K15" s="212"/>
      <c r="L15" s="319"/>
    </row>
    <row r="16" spans="1:12" ht="43.5" customHeight="1" x14ac:dyDescent="0.15">
      <c r="A16" s="276" t="s">
        <v>224</v>
      </c>
      <c r="B16" s="200" t="s">
        <v>231</v>
      </c>
      <c r="C16" s="200" t="s">
        <v>282</v>
      </c>
      <c r="D16" s="205">
        <v>5</v>
      </c>
      <c r="E16" s="213">
        <f>D16</f>
        <v>5</v>
      </c>
      <c r="F16" s="205">
        <f t="shared" si="12"/>
        <v>3.75</v>
      </c>
      <c r="G16" s="205">
        <f t="shared" si="13"/>
        <v>2.5</v>
      </c>
      <c r="H16" s="205">
        <f t="shared" si="14"/>
        <v>1.25</v>
      </c>
      <c r="I16" s="214">
        <f t="shared" si="15"/>
        <v>0</v>
      </c>
      <c r="J16" s="221"/>
      <c r="K16" s="212"/>
      <c r="L16" s="319"/>
    </row>
    <row r="17" spans="1:12" ht="43.5" customHeight="1" x14ac:dyDescent="0.15">
      <c r="A17" s="276" t="s">
        <v>225</v>
      </c>
      <c r="B17" s="200" t="s">
        <v>232</v>
      </c>
      <c r="C17" s="200" t="s">
        <v>283</v>
      </c>
      <c r="D17" s="205">
        <v>5</v>
      </c>
      <c r="E17" s="213">
        <f t="shared" si="11"/>
        <v>5</v>
      </c>
      <c r="F17" s="205">
        <f t="shared" si="12"/>
        <v>3.75</v>
      </c>
      <c r="G17" s="205">
        <f t="shared" si="13"/>
        <v>2.5</v>
      </c>
      <c r="H17" s="205">
        <f t="shared" si="14"/>
        <v>1.25</v>
      </c>
      <c r="I17" s="214">
        <f t="shared" si="15"/>
        <v>0</v>
      </c>
      <c r="J17" s="221"/>
      <c r="K17" s="212"/>
      <c r="L17" s="319"/>
    </row>
    <row r="18" spans="1:12" ht="43.5" customHeight="1" x14ac:dyDescent="0.15">
      <c r="A18" s="276" t="s">
        <v>226</v>
      </c>
      <c r="B18" s="200" t="s">
        <v>233</v>
      </c>
      <c r="C18" s="200" t="s">
        <v>284</v>
      </c>
      <c r="D18" s="205">
        <v>5</v>
      </c>
      <c r="E18" s="213">
        <f t="shared" si="11"/>
        <v>5</v>
      </c>
      <c r="F18" s="205">
        <f t="shared" si="12"/>
        <v>3.75</v>
      </c>
      <c r="G18" s="205">
        <f t="shared" si="13"/>
        <v>2.5</v>
      </c>
      <c r="H18" s="205">
        <f t="shared" si="14"/>
        <v>1.25</v>
      </c>
      <c r="I18" s="214">
        <f t="shared" si="15"/>
        <v>0</v>
      </c>
      <c r="J18" s="221"/>
      <c r="K18" s="212"/>
      <c r="L18" s="319"/>
    </row>
    <row r="19" spans="1:12" ht="43.5" customHeight="1" thickBot="1" x14ac:dyDescent="0.2">
      <c r="A19" s="276" t="s">
        <v>227</v>
      </c>
      <c r="B19" s="200" t="s">
        <v>286</v>
      </c>
      <c r="C19" s="200" t="s">
        <v>287</v>
      </c>
      <c r="D19" s="205">
        <v>20</v>
      </c>
      <c r="E19" s="213">
        <f t="shared" si="11"/>
        <v>20</v>
      </c>
      <c r="F19" s="205">
        <f t="shared" si="12"/>
        <v>15</v>
      </c>
      <c r="G19" s="205">
        <f t="shared" si="13"/>
        <v>10</v>
      </c>
      <c r="H19" s="205">
        <f t="shared" si="14"/>
        <v>5</v>
      </c>
      <c r="I19" s="214">
        <f t="shared" si="15"/>
        <v>0</v>
      </c>
      <c r="J19" s="221"/>
      <c r="K19" s="212"/>
      <c r="L19" s="319"/>
    </row>
    <row r="20" spans="1:12" ht="39" customHeight="1" x14ac:dyDescent="0.15">
      <c r="A20" s="203"/>
      <c r="B20" s="182"/>
      <c r="C20" s="243" t="s">
        <v>272</v>
      </c>
      <c r="D20" s="304">
        <f>SUM(D21:D24)</f>
        <v>100</v>
      </c>
      <c r="E20" s="300"/>
      <c r="F20" s="301"/>
      <c r="G20" s="302"/>
      <c r="H20" s="302"/>
      <c r="I20" s="303"/>
      <c r="J20" s="312"/>
      <c r="K20" s="314"/>
      <c r="L20" s="313"/>
    </row>
    <row r="21" spans="1:12" ht="36" customHeight="1" x14ac:dyDescent="0.15">
      <c r="A21" s="203"/>
      <c r="B21" s="182"/>
      <c r="C21" s="244" t="s">
        <v>210</v>
      </c>
      <c r="D21" s="332">
        <f>D6</f>
        <v>40</v>
      </c>
      <c r="E21" s="245">
        <f t="shared" ref="E21" si="16">D21</f>
        <v>40</v>
      </c>
      <c r="F21" s="205">
        <f t="shared" ref="F21" si="17">D21*0.75</f>
        <v>30</v>
      </c>
      <c r="G21" s="205">
        <f t="shared" ref="G21" si="18">D21*0.5</f>
        <v>20</v>
      </c>
      <c r="H21" s="205">
        <f t="shared" ref="H21" si="19">D21*0.25</f>
        <v>10</v>
      </c>
      <c r="I21" s="230">
        <f t="shared" ref="I21" si="20">D21*0</f>
        <v>0</v>
      </c>
      <c r="J21" s="295"/>
      <c r="K21" s="222"/>
      <c r="L21" s="320"/>
    </row>
    <row r="22" spans="1:12" ht="36" customHeight="1" thickBot="1" x14ac:dyDescent="0.2">
      <c r="A22" s="203"/>
      <c r="B22" s="182"/>
      <c r="C22" s="321" t="s">
        <v>274</v>
      </c>
      <c r="D22" s="333">
        <f>D10</f>
        <v>60</v>
      </c>
      <c r="E22" s="268">
        <f t="shared" ref="E22" si="21">D22</f>
        <v>60</v>
      </c>
      <c r="F22" s="269">
        <f t="shared" ref="F22" si="22">D22*0.75</f>
        <v>45</v>
      </c>
      <c r="G22" s="269">
        <f t="shared" ref="G22" si="23">D22*0.5</f>
        <v>30</v>
      </c>
      <c r="H22" s="269">
        <f t="shared" ref="H22" si="24">D22*0.25</f>
        <v>15</v>
      </c>
      <c r="I22" s="270">
        <f t="shared" ref="I22" si="25">D22*0</f>
        <v>0</v>
      </c>
      <c r="J22" s="296"/>
      <c r="K22" s="322"/>
      <c r="L22" s="323"/>
    </row>
    <row r="23" spans="1:12" ht="15.75" x14ac:dyDescent="0.15">
      <c r="A23" s="179"/>
      <c r="B23" s="175"/>
      <c r="C23" s="175"/>
      <c r="J23" s="175"/>
    </row>
    <row r="24" spans="1:12" ht="15.75" x14ac:dyDescent="0.15">
      <c r="A24" s="179"/>
      <c r="B24" s="175"/>
      <c r="C24" s="175"/>
      <c r="J24" s="175"/>
    </row>
    <row r="25" spans="1:12" ht="15.75" x14ac:dyDescent="0.15">
      <c r="A25" s="179"/>
      <c r="B25" s="175"/>
      <c r="C25" s="175"/>
      <c r="J25" s="175"/>
    </row>
    <row r="26" spans="1:12" ht="345.75" customHeight="1" x14ac:dyDescent="0.15">
      <c r="A26" s="179"/>
      <c r="B26" s="175"/>
      <c r="C26" s="175"/>
      <c r="J26" s="175"/>
    </row>
    <row r="28" spans="1:12" ht="348" customHeight="1" x14ac:dyDescent="0.15">
      <c r="A28" s="179"/>
      <c r="B28" s="175"/>
      <c r="C28" s="175"/>
      <c r="J28" s="175"/>
    </row>
    <row r="29" spans="1:12" ht="183.75" customHeight="1" x14ac:dyDescent="0.15">
      <c r="A29" s="179"/>
      <c r="B29" s="175"/>
      <c r="C29" s="175"/>
      <c r="J29" s="175"/>
    </row>
    <row r="30" spans="1:12" ht="15.75" x14ac:dyDescent="0.15">
      <c r="A30" s="179"/>
      <c r="B30" s="175"/>
      <c r="C30" s="175"/>
      <c r="J30" s="175"/>
    </row>
    <row r="31" spans="1:12" ht="15.75" x14ac:dyDescent="0.15">
      <c r="A31" s="179"/>
      <c r="B31" s="175"/>
      <c r="C31" s="175"/>
      <c r="J31" s="175"/>
    </row>
    <row r="32" spans="1:12" ht="293.25" customHeight="1" x14ac:dyDescent="0.15">
      <c r="A32" s="179"/>
      <c r="B32" s="175"/>
      <c r="C32" s="175"/>
      <c r="J32" s="175"/>
    </row>
    <row r="34" spans="1:10" ht="15.75" x14ac:dyDescent="0.15">
      <c r="A34" s="179"/>
      <c r="B34" s="175"/>
      <c r="C34" s="175"/>
      <c r="G34" s="179"/>
      <c r="H34" s="179"/>
      <c r="I34" s="179"/>
      <c r="J34" s="175"/>
    </row>
    <row r="35" spans="1:10" ht="383.25" customHeight="1" x14ac:dyDescent="0.15">
      <c r="A35" s="179"/>
      <c r="B35" s="175"/>
      <c r="C35" s="175"/>
      <c r="G35" s="179"/>
      <c r="H35" s="179"/>
      <c r="I35" s="179"/>
      <c r="J35" s="175"/>
    </row>
    <row r="36" spans="1:10" ht="15.75" x14ac:dyDescent="0.15">
      <c r="A36" s="179"/>
      <c r="B36" s="175"/>
      <c r="C36" s="175"/>
      <c r="G36" s="179"/>
      <c r="H36" s="179"/>
      <c r="I36" s="179"/>
      <c r="J36" s="175"/>
    </row>
    <row r="37" spans="1:10" ht="15.75" x14ac:dyDescent="0.15">
      <c r="A37" s="179"/>
      <c r="B37" s="175"/>
      <c r="C37" s="175"/>
      <c r="G37" s="179"/>
      <c r="H37" s="179"/>
      <c r="I37" s="179"/>
      <c r="J37" s="175"/>
    </row>
    <row r="38" spans="1:10" ht="15.75" x14ac:dyDescent="0.15">
      <c r="A38" s="179"/>
      <c r="B38" s="175"/>
      <c r="C38" s="215"/>
      <c r="G38" s="179"/>
      <c r="H38" s="179"/>
      <c r="I38" s="179"/>
      <c r="J38" s="175"/>
    </row>
    <row r="39" spans="1:10" ht="15.75" x14ac:dyDescent="0.15">
      <c r="A39" s="179"/>
      <c r="B39" s="175"/>
      <c r="C39" s="175"/>
      <c r="G39" s="179"/>
      <c r="H39" s="179"/>
      <c r="I39" s="179"/>
      <c r="J39" s="175"/>
    </row>
    <row r="40" spans="1:10" ht="15.75" x14ac:dyDescent="0.15">
      <c r="A40" s="179"/>
      <c r="B40" s="175"/>
      <c r="C40" s="175"/>
      <c r="G40" s="179"/>
      <c r="H40" s="179"/>
      <c r="I40" s="179"/>
      <c r="J40" s="175"/>
    </row>
    <row r="41" spans="1:10" ht="15.75" x14ac:dyDescent="0.15">
      <c r="A41" s="179"/>
      <c r="B41" s="175"/>
      <c r="C41" s="175"/>
      <c r="G41" s="179"/>
      <c r="H41" s="179"/>
      <c r="I41" s="179"/>
      <c r="J41" s="175"/>
    </row>
    <row r="46" spans="1:10" ht="15.75" x14ac:dyDescent="0.15">
      <c r="A46" s="179"/>
      <c r="B46" s="175"/>
      <c r="C46" s="175"/>
      <c r="G46" s="179"/>
      <c r="H46" s="179"/>
      <c r="I46" s="179"/>
      <c r="J46" s="175"/>
    </row>
    <row r="48" spans="1:10" ht="15.75" x14ac:dyDescent="0.15">
      <c r="A48" s="179"/>
      <c r="B48" s="175"/>
      <c r="C48" s="175"/>
      <c r="G48" s="179"/>
      <c r="H48" s="179"/>
      <c r="I48" s="179"/>
      <c r="J48" s="175"/>
    </row>
    <row r="50" spans="1:10" ht="15.75" x14ac:dyDescent="0.15">
      <c r="A50" s="179"/>
      <c r="B50" s="175"/>
      <c r="C50" s="175"/>
      <c r="G50" s="179"/>
      <c r="H50" s="179"/>
      <c r="I50" s="179"/>
      <c r="J50" s="175"/>
    </row>
    <row r="51" spans="1:10" ht="15.75" x14ac:dyDescent="0.15">
      <c r="A51" s="179"/>
      <c r="B51" s="175"/>
      <c r="C51" s="175"/>
      <c r="G51" s="179"/>
      <c r="H51" s="179"/>
      <c r="I51" s="179"/>
      <c r="J51" s="175"/>
    </row>
    <row r="52" spans="1:10" ht="15.75" x14ac:dyDescent="0.15">
      <c r="A52" s="179"/>
      <c r="B52" s="175"/>
      <c r="C52" s="175"/>
      <c r="G52" s="179"/>
      <c r="H52" s="179"/>
      <c r="I52" s="179"/>
      <c r="J52" s="175"/>
    </row>
  </sheetData>
  <mergeCells count="7">
    <mergeCell ref="J2:K2"/>
    <mergeCell ref="J3:L3"/>
    <mergeCell ref="A2:B4"/>
    <mergeCell ref="C2:C4"/>
    <mergeCell ref="D2:I2"/>
    <mergeCell ref="D3:D4"/>
    <mergeCell ref="E3:I3"/>
  </mergeCells>
  <phoneticPr fontId="2"/>
  <dataValidations count="1">
    <dataValidation type="list" allowBlank="1" showInputMessage="1" showErrorMessage="1" sqref="J7">
      <formula1>"1,2,3,4,5"</formula1>
    </dataValidation>
  </dataValidations>
  <printOptions horizontalCentered="1"/>
  <pageMargins left="0.39370078740157483" right="0.39370078740157483" top="0.39370078740157483" bottom="0.39370078740157483" header="0.31496062992125984" footer="0.31496062992125984"/>
  <pageSetup paperSize="8"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autoPageBreaks="0" fitToPage="1"/>
  </sheetPr>
  <dimension ref="A1:G44"/>
  <sheetViews>
    <sheetView zoomScale="85" zoomScaleNormal="85" zoomScaleSheetLayoutView="70" zoomScalePageLayoutView="55" workbookViewId="0">
      <selection activeCell="C11" sqref="C11"/>
    </sheetView>
  </sheetViews>
  <sheetFormatPr defaultColWidth="9" defaultRowHeight="19.5" x14ac:dyDescent="0.15"/>
  <cols>
    <col min="1" max="1" width="4" style="180" customWidth="1"/>
    <col min="2" max="2" width="93.625" style="177" customWidth="1"/>
    <col min="3" max="3" width="23.375" style="180" customWidth="1"/>
    <col min="4" max="4" width="8.625" style="179" customWidth="1"/>
    <col min="5" max="5" width="15.625" style="179" customWidth="1"/>
    <col min="6" max="6" width="8" style="175" hidden="1" customWidth="1"/>
    <col min="7" max="7" width="5.625" style="175" customWidth="1"/>
    <col min="8" max="16384" width="9" style="175"/>
  </cols>
  <sheetData>
    <row r="1" spans="1:7" ht="24" x14ac:dyDescent="0.15">
      <c r="A1" s="184" t="s">
        <v>207</v>
      </c>
      <c r="B1" s="184"/>
      <c r="C1" s="184"/>
      <c r="D1" s="184"/>
      <c r="E1" s="184"/>
    </row>
    <row r="2" spans="1:7" ht="24.75" customHeight="1" x14ac:dyDescent="0.15">
      <c r="A2" s="177"/>
      <c r="E2" s="217" t="s">
        <v>90</v>
      </c>
      <c r="F2" s="185"/>
      <c r="G2" s="185"/>
    </row>
    <row r="3" spans="1:7" ht="31.5" x14ac:dyDescent="0.15">
      <c r="A3" s="446" t="s">
        <v>190</v>
      </c>
      <c r="B3" s="447" t="s">
        <v>144</v>
      </c>
      <c r="C3" s="446" t="s">
        <v>147</v>
      </c>
      <c r="D3" s="186"/>
      <c r="E3" s="220" t="s">
        <v>197</v>
      </c>
    </row>
    <row r="4" spans="1:7" ht="31.5" x14ac:dyDescent="0.15">
      <c r="A4" s="447"/>
      <c r="B4" s="447"/>
      <c r="C4" s="446"/>
      <c r="D4" s="186"/>
      <c r="E4" s="218" t="s">
        <v>191</v>
      </c>
    </row>
    <row r="5" spans="1:7" ht="63" x14ac:dyDescent="0.15">
      <c r="A5" s="447"/>
      <c r="B5" s="447"/>
      <c r="C5" s="446"/>
      <c r="D5" s="186"/>
      <c r="E5" s="219" t="s">
        <v>265</v>
      </c>
      <c r="F5" s="175" t="s">
        <v>192</v>
      </c>
    </row>
    <row r="6" spans="1:7" ht="156" x14ac:dyDescent="0.15">
      <c r="A6" s="193">
        <v>1</v>
      </c>
      <c r="B6" s="194" t="s">
        <v>266</v>
      </c>
      <c r="C6" s="198">
        <v>200</v>
      </c>
      <c r="E6" s="223"/>
      <c r="F6" s="187" t="e">
        <f>AVERAGE(E6:E6)</f>
        <v>#DIV/0!</v>
      </c>
    </row>
    <row r="7" spans="1:7" ht="48.75" customHeight="1" x14ac:dyDescent="0.15">
      <c r="A7" s="445" t="s">
        <v>172</v>
      </c>
      <c r="B7" s="445"/>
      <c r="C7" s="227">
        <f>C6</f>
        <v>200</v>
      </c>
      <c r="D7" s="188"/>
      <c r="E7" s="224"/>
    </row>
    <row r="8" spans="1:7" ht="38.25" customHeight="1" x14ac:dyDescent="0.15">
      <c r="A8" s="189" t="s">
        <v>193</v>
      </c>
      <c r="C8" s="228"/>
    </row>
    <row r="9" spans="1:7" ht="35.25" customHeight="1" x14ac:dyDescent="0.15">
      <c r="A9" s="189" t="s">
        <v>194</v>
      </c>
      <c r="C9" s="228"/>
    </row>
    <row r="10" spans="1:7" ht="52.5" customHeight="1" x14ac:dyDescent="0.15"/>
    <row r="11" spans="1:7" ht="84.75" customHeight="1" x14ac:dyDescent="0.15"/>
    <row r="12" spans="1:7" ht="63" customHeight="1" x14ac:dyDescent="0.15"/>
    <row r="13" spans="1:7" ht="72" customHeight="1" x14ac:dyDescent="0.15"/>
    <row r="14" spans="1:7" ht="70.5" customHeight="1" x14ac:dyDescent="0.15"/>
    <row r="15" spans="1:7" ht="117.75" customHeight="1" x14ac:dyDescent="0.15"/>
    <row r="16" spans="1:7" ht="139.5" customHeight="1" x14ac:dyDescent="0.15">
      <c r="D16" s="179">
        <v>10</v>
      </c>
      <c r="E16" s="179">
        <f>D16</f>
        <v>10</v>
      </c>
    </row>
    <row r="17" spans="3:4" ht="81" customHeight="1" x14ac:dyDescent="0.15">
      <c r="D17" s="179">
        <v>10</v>
      </c>
    </row>
    <row r="18" spans="3:4" ht="365.25" customHeight="1" x14ac:dyDescent="0.15">
      <c r="D18" s="179">
        <v>10</v>
      </c>
    </row>
    <row r="19" spans="3:4" ht="121.5" customHeight="1" x14ac:dyDescent="0.15">
      <c r="D19" s="179">
        <v>10</v>
      </c>
    </row>
    <row r="20" spans="3:4" ht="63" customHeight="1" x14ac:dyDescent="0.15">
      <c r="C20" s="180" t="s">
        <v>268</v>
      </c>
    </row>
    <row r="21" spans="3:4" ht="345.75" customHeight="1" x14ac:dyDescent="0.15"/>
    <row r="22" spans="3:4" ht="67.5" customHeight="1" x14ac:dyDescent="0.15"/>
    <row r="23" spans="3:4" ht="348" customHeight="1" x14ac:dyDescent="0.15"/>
    <row r="24" spans="3:4" ht="183.75" customHeight="1" x14ac:dyDescent="0.15"/>
    <row r="26" spans="3:4" ht="114.75" customHeight="1" x14ac:dyDescent="0.15"/>
    <row r="27" spans="3:4" ht="293.25" customHeight="1" x14ac:dyDescent="0.15"/>
    <row r="28" spans="3:4" ht="60.75" customHeight="1" x14ac:dyDescent="0.15"/>
    <row r="29" spans="3:4" ht="103.5" customHeight="1" x14ac:dyDescent="0.15"/>
    <row r="30" spans="3:4" ht="383.25" customHeight="1" x14ac:dyDescent="0.15"/>
    <row r="31" spans="3:4" ht="102" customHeight="1" x14ac:dyDescent="0.15"/>
    <row r="32" spans="3:4" ht="59.25" customHeight="1" x14ac:dyDescent="0.15"/>
    <row r="33" spans="3:3" ht="58.5" customHeight="1" x14ac:dyDescent="0.15">
      <c r="C33" s="216" t="s">
        <v>206</v>
      </c>
    </row>
    <row r="38" spans="3:3" ht="90" customHeight="1" x14ac:dyDescent="0.15"/>
    <row r="40" spans="3:3" ht="81.75" customHeight="1" x14ac:dyDescent="0.15"/>
    <row r="42" spans="3:3" ht="57.75" customHeight="1" x14ac:dyDescent="0.15"/>
    <row r="43" spans="3:3" ht="58.5" customHeight="1" x14ac:dyDescent="0.15"/>
    <row r="44" spans="3:3" ht="57.75" customHeight="1" x14ac:dyDescent="0.15"/>
  </sheetData>
  <mergeCells count="4">
    <mergeCell ref="A7:B7"/>
    <mergeCell ref="A3:A5"/>
    <mergeCell ref="B3:B5"/>
    <mergeCell ref="C3:C5"/>
  </mergeCells>
  <phoneticPr fontId="2"/>
  <conditionalFormatting sqref="B6">
    <cfRule type="expression" dxfId="0" priority="1" stopIfTrue="1">
      <formula>#REF!=1</formula>
    </cfRule>
  </conditionalFormatting>
  <printOptions horizontalCentered="1"/>
  <pageMargins left="0.39370078740157483" right="0.39370078740157483" top="0.39370078740157483" bottom="0.39370078740157483" header="0.31496062992125984" footer="0.31496062992125984"/>
  <pageSetup paperSize="9" scale="94" orientation="landscape" r:id="rId1"/>
  <headerFooter alignWithMargins="0">
    <oddHeader>&amp;C&amp;A</oddHeader>
    <oddFooter xml:space="preserve">&amp;C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50" zoomScaleNormal="50" zoomScalePageLayoutView="85" workbookViewId="0">
      <selection activeCell="L14" sqref="L14"/>
    </sheetView>
  </sheetViews>
  <sheetFormatPr defaultColWidth="9" defaultRowHeight="19.5" x14ac:dyDescent="0.15"/>
  <cols>
    <col min="1" max="1" width="32.125" style="177" bestFit="1" customWidth="1"/>
    <col min="2" max="2" width="29.875" style="337" customWidth="1"/>
    <col min="3" max="3" width="8.625" style="175" customWidth="1"/>
    <col min="4" max="8" width="5.625" style="175" customWidth="1"/>
    <col min="9" max="16384" width="9" style="175"/>
  </cols>
  <sheetData>
    <row r="1" spans="1:8" x14ac:dyDescent="0.15">
      <c r="A1" s="192" t="s">
        <v>196</v>
      </c>
    </row>
    <row r="2" spans="1:8" x14ac:dyDescent="0.15">
      <c r="A2" s="196"/>
      <c r="B2" s="338" t="s">
        <v>180</v>
      </c>
      <c r="D2" s="185"/>
      <c r="E2" s="185"/>
      <c r="F2" s="185"/>
      <c r="G2" s="185"/>
      <c r="H2" s="185"/>
    </row>
    <row r="3" spans="1:8" ht="31.5" customHeight="1" x14ac:dyDescent="0.15">
      <c r="A3" s="191" t="s">
        <v>251</v>
      </c>
      <c r="B3" s="339">
        <f>ROUND('一次審査（必須要件）'!K27,0)</f>
        <v>0</v>
      </c>
      <c r="C3" s="177" t="s">
        <v>195</v>
      </c>
    </row>
    <row r="4" spans="1:8" ht="31.5" customHeight="1" x14ac:dyDescent="0.15">
      <c r="A4" s="191" t="s">
        <v>187</v>
      </c>
      <c r="B4" s="339">
        <f>ROUND('一次審査（提案事項）'!J21,0)</f>
        <v>0</v>
      </c>
      <c r="C4" s="177" t="s">
        <v>195</v>
      </c>
    </row>
    <row r="5" spans="1:8" ht="31.5" customHeight="1" x14ac:dyDescent="0.15">
      <c r="A5" s="191" t="s">
        <v>188</v>
      </c>
      <c r="B5" s="339">
        <f>ROUND('一次審査（価格） '!E7,0)</f>
        <v>0</v>
      </c>
      <c r="C5" s="177" t="s">
        <v>195</v>
      </c>
    </row>
    <row r="6" spans="1:8" ht="31.5" customHeight="1" x14ac:dyDescent="0.15">
      <c r="A6" s="197" t="s">
        <v>198</v>
      </c>
      <c r="B6" s="340">
        <f>SUM(B3:B5)</f>
        <v>0</v>
      </c>
      <c r="C6" s="177"/>
    </row>
    <row r="7" spans="1:8" ht="31.5" customHeight="1" x14ac:dyDescent="0.15">
      <c r="A7" s="191" t="s">
        <v>252</v>
      </c>
      <c r="B7" s="339">
        <f>B6*0.05</f>
        <v>0</v>
      </c>
      <c r="C7" s="177" t="s">
        <v>277</v>
      </c>
    </row>
    <row r="8" spans="1:8" ht="31.5" customHeight="1" x14ac:dyDescent="0.15">
      <c r="A8" s="195" t="s">
        <v>189</v>
      </c>
      <c r="B8" s="341">
        <f>SUM(B6:B7)</f>
        <v>0</v>
      </c>
    </row>
    <row r="14" spans="1:8" ht="117.75" customHeight="1" x14ac:dyDescent="0.15"/>
    <row r="15" spans="1:8" ht="139.5" customHeight="1" x14ac:dyDescent="0.15"/>
    <row r="17" ht="365.25" customHeight="1" x14ac:dyDescent="0.15"/>
    <row r="23" ht="345.75" customHeight="1" x14ac:dyDescent="0.15"/>
    <row r="25" ht="348" customHeight="1" x14ac:dyDescent="0.15"/>
    <row r="26" ht="183.75" customHeight="1" x14ac:dyDescent="0.15"/>
    <row r="29" ht="293.25" customHeight="1" x14ac:dyDescent="0.15"/>
    <row r="32" ht="383.25" customHeight="1" x14ac:dyDescent="0.15"/>
  </sheetData>
  <phoneticPr fontId="2"/>
  <pageMargins left="0.23622047244094491" right="0.23622047244094491" top="0.94488188976377963" bottom="0.74803149606299213" header="0.31496062992125984" footer="0.31496062992125984"/>
  <pageSetup paperSize="9" scale="80"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総括表</vt:lpstr>
      <vt:lpstr>価格評価（一次）</vt:lpstr>
      <vt:lpstr>【参考】価格評価（一次・技術点方式）</vt:lpstr>
      <vt:lpstr>一次審査（必須要件）</vt:lpstr>
      <vt:lpstr>評価シート（二次）</vt:lpstr>
      <vt:lpstr>評価シート（二次）プレゼン</vt:lpstr>
      <vt:lpstr>一次審査（提案事項）</vt:lpstr>
      <vt:lpstr>一次審査（価格） </vt:lpstr>
      <vt:lpstr>合計点</vt:lpstr>
      <vt:lpstr>'【参考】価格評価（一次・技術点方式）'!Print_Area</vt:lpstr>
      <vt:lpstr>'一次審査（価格） '!Print_Area</vt:lpstr>
      <vt:lpstr>'一次審査（提案事項）'!Print_Area</vt:lpstr>
      <vt:lpstr>'一次審査（必須要件）'!Print_Area</vt:lpstr>
      <vt:lpstr>合計点!Print_Area</vt:lpstr>
      <vt:lpstr>'評価シート（二次）'!Print_Area</vt:lpstr>
      <vt:lpstr>'【参考】価格評価（一次・技術点方式）'!Print_Titles</vt:lpstr>
      <vt:lpstr>'一次審査（価格） '!Print_Titles</vt:lpstr>
      <vt:lpstr>'一次審査（必須要件）'!Print_Titles</vt:lpstr>
      <vt:lpstr>'評価シート（二次）'!Print_Titles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 大樹K</dc:creator>
  <cp:lastModifiedBy>菅沼 貴大</cp:lastModifiedBy>
  <cp:lastPrinted>2023-11-13T06:09:36Z</cp:lastPrinted>
  <dcterms:created xsi:type="dcterms:W3CDTF">2022-09-13T01:48:22Z</dcterms:created>
  <dcterms:modified xsi:type="dcterms:W3CDTF">2025-06-11T00:25:03Z</dcterms:modified>
</cp:coreProperties>
</file>